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3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4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5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8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4 Statistika slaidid/"/>
    </mc:Choice>
  </mc:AlternateContent>
  <xr:revisionPtr revIDLastSave="1279" documentId="8_{E058FD16-9D43-4DC1-A451-A230C15EE993}" xr6:coauthVersionLast="47" xr6:coauthVersionMax="47" xr10:uidLastSave="{778726A9-FCF8-41C4-90F5-D9EBFF8D9236}"/>
  <bookViews>
    <workbookView xWindow="-120" yWindow="-120" windowWidth="29040" windowHeight="17640" tabRatio="760" firstSheet="1" activeTab="16" xr2:uid="{00000000-000D-0000-FFFF-FFFF00000000}"/>
  </bookViews>
  <sheets>
    <sheet name="Sheet2" sheetId="17" state="hidden" r:id="rId1"/>
    <sheet name="Sheet1" sheetId="37" r:id="rId2"/>
    <sheet name="1" sheetId="26" r:id="rId3"/>
    <sheet name="2" sheetId="27" r:id="rId4"/>
    <sheet name="3" sheetId="36" r:id="rId5"/>
    <sheet name="4" sheetId="32" r:id="rId6"/>
    <sheet name="5" sheetId="4" r:id="rId7"/>
    <sheet name="6" sheetId="6" r:id="rId8"/>
    <sheet name="7" sheetId="29" r:id="rId9"/>
    <sheet name="8" sheetId="35" r:id="rId10"/>
    <sheet name="9" sheetId="38" r:id="rId11"/>
    <sheet name="10" sheetId="33" r:id="rId12"/>
    <sheet name="11" sheetId="31" r:id="rId13"/>
    <sheet name="12" sheetId="39" r:id="rId14"/>
    <sheet name="13" sheetId="21" r:id="rId15"/>
    <sheet name="14" sheetId="3" r:id="rId16"/>
    <sheet name="15" sheetId="40" r:id="rId17"/>
    <sheet name="16" sheetId="25" r:id="rId18"/>
    <sheet name="17" sheetId="10" r:id="rId19"/>
    <sheet name="18" sheetId="5" r:id="rId20"/>
  </sheets>
  <definedNames>
    <definedName name="_xlnm._FilterDatabase" localSheetId="15" hidden="1">'14'!$A$6:$I$17</definedName>
    <definedName name="_xlnm._FilterDatabase" localSheetId="3" hidden="1">'2'!$A$15:$E$15</definedName>
    <definedName name="_xlnm._FilterDatabase" localSheetId="4" hidden="1">'3'!$B$6:$D$16</definedName>
    <definedName name="_xlnm._FilterDatabase" localSheetId="8" hidden="1">'7'!$A$6:$B$21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6" l="1"/>
  <c r="D7" i="26"/>
  <c r="C100" i="26"/>
  <c r="D96" i="26"/>
  <c r="D95" i="26"/>
  <c r="D94" i="26"/>
  <c r="D93" i="26"/>
  <c r="A29" i="5" l="1"/>
  <c r="B25" i="5"/>
  <c r="N19" i="10"/>
  <c r="O13" i="25" l="1"/>
  <c r="O12" i="25"/>
  <c r="O11" i="25"/>
  <c r="N11" i="25"/>
  <c r="B25" i="6"/>
  <c r="B24" i="6"/>
  <c r="B23" i="6"/>
  <c r="B36" i="38"/>
  <c r="B35" i="38"/>
  <c r="F30" i="38"/>
  <c r="F29" i="38"/>
  <c r="F28" i="38"/>
  <c r="N18" i="10" l="1"/>
  <c r="N17" i="10"/>
  <c r="N16" i="10"/>
  <c r="N15" i="10"/>
  <c r="N14" i="10"/>
  <c r="C83" i="26" l="1"/>
  <c r="D10" i="26"/>
  <c r="D9" i="26"/>
  <c r="D8" i="26"/>
  <c r="C68" i="26"/>
  <c r="C64" i="26"/>
  <c r="D64" i="26" s="1"/>
  <c r="D63" i="26"/>
  <c r="D62" i="26"/>
  <c r="D61" i="26"/>
  <c r="C32" i="26"/>
  <c r="C48" i="26"/>
  <c r="T29" i="26" l="1"/>
  <c r="D25" i="26"/>
  <c r="B23" i="31"/>
  <c r="N13" i="25" l="1"/>
  <c r="N12" i="25"/>
  <c r="M11" i="25"/>
  <c r="C20" i="40"/>
  <c r="D18" i="40"/>
  <c r="D17" i="40"/>
  <c r="D14" i="40"/>
  <c r="D15" i="40"/>
  <c r="D16" i="40"/>
  <c r="D13" i="40"/>
  <c r="D12" i="40"/>
  <c r="D11" i="40"/>
  <c r="C12" i="21"/>
  <c r="B16" i="31"/>
  <c r="C9" i="31"/>
  <c r="D28" i="35" l="1"/>
  <c r="D27" i="35"/>
  <c r="D24" i="35"/>
  <c r="D27" i="26" l="1"/>
  <c r="B22" i="6" l="1"/>
  <c r="B21" i="6"/>
  <c r="M12" i="25" l="1"/>
  <c r="M13" i="25"/>
  <c r="L12" i="25"/>
  <c r="L13" i="25"/>
  <c r="L11" i="25"/>
  <c r="K12" i="25"/>
  <c r="K13" i="25"/>
  <c r="K11" i="25"/>
  <c r="J11" i="25"/>
  <c r="F25" i="38" l="1"/>
  <c r="F26" i="38"/>
  <c r="F27" i="38"/>
  <c r="F23" i="38"/>
  <c r="F24" i="38"/>
  <c r="D26" i="35"/>
  <c r="D25" i="35"/>
  <c r="H24" i="4" l="1"/>
  <c r="H25" i="4"/>
  <c r="H23" i="4"/>
  <c r="D9" i="40" l="1"/>
  <c r="D10" i="40"/>
  <c r="D20" i="40"/>
  <c r="D10" i="39"/>
  <c r="D11" i="39"/>
  <c r="J13" i="25"/>
  <c r="J12" i="25"/>
  <c r="D8" i="35"/>
  <c r="D9" i="35"/>
  <c r="D10" i="35"/>
  <c r="D11" i="35"/>
  <c r="D12" i="35"/>
  <c r="D13" i="35"/>
  <c r="D14" i="35"/>
  <c r="D15" i="35"/>
  <c r="D16" i="35"/>
  <c r="D17" i="35"/>
  <c r="D18" i="35"/>
  <c r="D19" i="35"/>
  <c r="D20" i="35"/>
  <c r="D21" i="35"/>
  <c r="D22" i="35"/>
  <c r="D23" i="35"/>
  <c r="D7" i="35"/>
  <c r="F24" i="4"/>
  <c r="B17" i="5"/>
  <c r="B16" i="5"/>
  <c r="B15" i="5"/>
  <c r="B14" i="5"/>
  <c r="B13" i="5"/>
  <c r="B12" i="5"/>
  <c r="B11" i="5"/>
  <c r="B10" i="5"/>
  <c r="B9" i="5"/>
  <c r="B8" i="5"/>
  <c r="B7" i="5"/>
  <c r="I13" i="25"/>
  <c r="H13" i="25"/>
  <c r="G13" i="25"/>
  <c r="F13" i="25"/>
  <c r="E13" i="25"/>
  <c r="D13" i="25"/>
  <c r="C13" i="25"/>
  <c r="I12" i="25"/>
  <c r="H12" i="25"/>
  <c r="G12" i="25"/>
  <c r="F12" i="25"/>
  <c r="E12" i="25"/>
  <c r="D12" i="25"/>
  <c r="I11" i="25"/>
  <c r="H11" i="25"/>
  <c r="G11" i="25"/>
  <c r="F11" i="25"/>
  <c r="E11" i="25"/>
  <c r="D11" i="25"/>
  <c r="C34" i="21"/>
  <c r="C10" i="31"/>
  <c r="F23" i="4"/>
  <c r="F22" i="4"/>
  <c r="F21" i="4"/>
  <c r="F20" i="4"/>
  <c r="F19" i="4"/>
  <c r="F18" i="4"/>
  <c r="F17" i="4"/>
  <c r="F16" i="4"/>
  <c r="F15" i="4"/>
  <c r="F14" i="4"/>
  <c r="C22" i="27"/>
  <c r="C21" i="27"/>
  <c r="C20" i="27"/>
  <c r="C19" i="27"/>
  <c r="C18" i="27"/>
  <c r="C17" i="27"/>
  <c r="C16" i="27"/>
  <c r="C11" i="27"/>
  <c r="C10" i="27"/>
  <c r="D9" i="27"/>
  <c r="C9" i="27" s="1"/>
  <c r="C7" i="27"/>
  <c r="C6" i="27"/>
  <c r="C5" i="27"/>
</calcChain>
</file>

<file path=xl/sharedStrings.xml><?xml version="1.0" encoding="utf-8"?>
<sst xmlns="http://schemas.openxmlformats.org/spreadsheetml/2006/main" count="775" uniqueCount="469">
  <si>
    <t>Saematerjal</t>
  </si>
  <si>
    <t>Puidugraanul</t>
  </si>
  <si>
    <t>Pleegitamata paber</t>
  </si>
  <si>
    <t>Vineer</t>
  </si>
  <si>
    <t>Spoon</t>
  </si>
  <si>
    <t>Metsamajandus</t>
  </si>
  <si>
    <t>Puidutööstus</t>
  </si>
  <si>
    <t>Mööblitootmine</t>
  </si>
  <si>
    <t>Puidutooted</t>
  </si>
  <si>
    <t>Puitmööbel ja selle osad</t>
  </si>
  <si>
    <t>Puidust kokkupandavad ehitised</t>
  </si>
  <si>
    <t>Ümarpuit</t>
  </si>
  <si>
    <t>Termomehaaniline puitmass</t>
  </si>
  <si>
    <t>Aasta</t>
  </si>
  <si>
    <t>Metsamajandus ja -varumine</t>
  </si>
  <si>
    <t>Mööblitööstus</t>
  </si>
  <si>
    <t>Allikas: Statistikaamet</t>
  </si>
  <si>
    <t>Allikas: Statisikaamet</t>
  </si>
  <si>
    <t>Paberitööstus</t>
  </si>
  <si>
    <t>*SMI - Keskkonnaagentuuri statistiline metsainventuur</t>
  </si>
  <si>
    <t>Tabel: TT0200: HÕIVATUD</t>
  </si>
  <si>
    <t>..metsamajandus ja metsavarumine</t>
  </si>
  <si>
    <t>..puidutöötlemine ning puit- ja korktoodete tootmine, v.a mööbel; õlest ja punumismaterjalist toodete tootmine</t>
  </si>
  <si>
    <t>..paberi ja pabertoodete tootmine</t>
  </si>
  <si>
    <t>..mööblitootmine</t>
  </si>
  <si>
    <t>http://www.keskkonnainfo.ee/main/index.php/et/component/content/article/518?tmpl=component</t>
  </si>
  <si>
    <t>Keskkonnaagentuuri Metsa aastaraamat, tabelid 3.3.2; 3.5.1</t>
  </si>
  <si>
    <t xml:space="preserve">EMTAK </t>
  </si>
  <si>
    <t>A.02</t>
  </si>
  <si>
    <t>C16</t>
  </si>
  <si>
    <t>C17</t>
  </si>
  <si>
    <t>C31</t>
  </si>
  <si>
    <t>Metsatööstus</t>
  </si>
  <si>
    <t xml:space="preserve">http://empl.ee/statistika/statistika-liikmetele/ </t>
  </si>
  <si>
    <t>`-&gt; eksport-import 12 kuud</t>
  </si>
  <si>
    <t>Puidust ehitusdetailid</t>
  </si>
  <si>
    <t>Rootsi</t>
  </si>
  <si>
    <t>Soome</t>
  </si>
  <si>
    <t>Norra</t>
  </si>
  <si>
    <t>Saksamaa</t>
  </si>
  <si>
    <t>Läti</t>
  </si>
  <si>
    <t>Leedu</t>
  </si>
  <si>
    <t>Kokku</t>
  </si>
  <si>
    <t>Töötlev tööstus</t>
  </si>
  <si>
    <t>muutus</t>
  </si>
  <si>
    <t>Ideed</t>
  </si>
  <si>
    <t>Graafik keskmise palga kohta metsamajanduses, puidu- ja paberitööstuses</t>
  </si>
  <si>
    <t>Eksport metsamajandus, puidu- ja paberi sektori võrdluses. Vähendada välja toodavate tootegruppide arvu</t>
  </si>
  <si>
    <t>Puiduhinnad? (rmk vahelao hinnastatistika alusel)</t>
  </si>
  <si>
    <t>Sissejuhatusse sektorite kirjeldused - missugused ettevõtted on kaasatud emtak koodide alla.</t>
  </si>
  <si>
    <t>Eesti metsa- ja puidusektori lisandväärtus võrreldes Euroopa keskmise ja võimalusel lähinaabritega?</t>
  </si>
  <si>
    <t>Puit pidevprofiiliga</t>
  </si>
  <si>
    <t>Lisaks raiemahule tuua aastate lõikes välja metsa juurdekasv ja metsavaru (raieküps)</t>
  </si>
  <si>
    <t>Keskmine optimaalne raiemaht MAK 2020 järgi</t>
  </si>
  <si>
    <t>Eramets</t>
  </si>
  <si>
    <t xml:space="preserve">Riigimets </t>
  </si>
  <si>
    <t>MAK 2020: Eestis on pikaajaliselt jätkusuutlikuks eesmärgiks kasutada 12–15 milj. m3 metsamaterjali aastas.</t>
  </si>
  <si>
    <t>Metsade juurdekasv</t>
  </si>
  <si>
    <t>Riigimets sisaldab ka muude maade raiet st pole ainult RMK maa.</t>
  </si>
  <si>
    <t>Allikas: Keskkonnaagantuur, Madis Raudsaar</t>
  </si>
  <si>
    <t>Forest management</t>
  </si>
  <si>
    <t>Wood processing</t>
  </si>
  <si>
    <t>Pulp and paper</t>
  </si>
  <si>
    <t>Furniture industry</t>
  </si>
  <si>
    <t>All goods</t>
  </si>
  <si>
    <t>Wooden construction details</t>
  </si>
  <si>
    <t>Wooden furniture</t>
  </si>
  <si>
    <t>Sawn wood</t>
  </si>
  <si>
    <t>Pellets</t>
  </si>
  <si>
    <t>Roundwood</t>
  </si>
  <si>
    <t>Unbleached paper</t>
  </si>
  <si>
    <t>Plywood</t>
  </si>
  <si>
    <t>Total</t>
  </si>
  <si>
    <t>Puittoodete eksport</t>
  </si>
  <si>
    <t>Kogu eksport</t>
  </si>
  <si>
    <t>Kaupade eksport kokku Statistikaameti tabel: VK1: VÄLISKAUBANDUS; puittoodete puhul EMPL välisstatistika tabel</t>
  </si>
  <si>
    <t>Maj. Metsade juurdekasv</t>
  </si>
  <si>
    <t>UNIT:</t>
  </si>
  <si>
    <t>Väärtus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</si>
  <si>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</si>
  <si>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</si>
  <si>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</si>
  <si>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</si>
  <si>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</si>
  <si>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</si>
  <si>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</si>
  <si>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</si>
  <si>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</si>
  <si>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</si>
  <si>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</si>
  <si>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</si>
  <si>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</si>
  <si>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</si>
  <si>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</si>
  <si>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</si>
  <si>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</si>
  <si>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</si>
  <si>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</si>
  <si>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</si>
  <si>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</si>
  <si>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</si>
  <si>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</si>
  <si>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</si>
  <si>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</si>
  <si>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</si>
  <si>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</si>
  <si>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</si>
  <si>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</si>
  <si>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</si>
  <si>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</si>
  <si>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</si>
  <si>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</si>
  <si>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</si>
  <si>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</si>
  <si>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</si>
  <si>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</si>
  <si>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</si>
  <si>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</si>
  <si>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</si>
  <si>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</si>
  <si>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</si>
  <si>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</si>
  <si>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</si>
  <si>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</si>
  <si>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</si>
  <si>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</si>
  <si>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</si>
  <si>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</si>
  <si>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</si>
  <si>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</si>
  <si>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</si>
  <si>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</si>
  <si>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</si>
  <si>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</si>
  <si>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</si>
  <si>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</si>
  <si>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</si>
  <si>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</si>
  <si>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</si>
  <si>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</si>
  <si>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</si>
  <si>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</si>
  <si>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</si>
  <si>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</si>
  <si>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</si>
  <si>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</si>
  <si>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</si>
  <si>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</si>
  <si>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</si>
  <si>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</si>
  <si>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</si>
  <si>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</si>
  <si>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</si>
  <si>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</si>
  <si>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</si>
  <si>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</si>
  <si>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</si>
  <si>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</si>
  <si>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</si>
  <si>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</si>
  <si>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</si>
  <si>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</si>
  <si>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</si>
  <si>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Puittoodete tootmine  (tp arvuga korr)</t>
  </si>
  <si>
    <t>Töötleva tööstuse keskmine</t>
  </si>
  <si>
    <t>Puit ja pabertoodete tootmise mahuindeks (2010=100)</t>
  </si>
  <si>
    <t>Eesti on metsariik</t>
  </si>
  <si>
    <t>Metsamaa</t>
  </si>
  <si>
    <t>476 milj m3</t>
  </si>
  <si>
    <t>Growing stock 2016 (mln m3)</t>
  </si>
  <si>
    <t>Metsamaa tagavara 2016 (milj m3)</t>
  </si>
  <si>
    <t>475 milj m3</t>
  </si>
  <si>
    <t>Metsamaa tagavara 2015 (milj m3)</t>
  </si>
  <si>
    <t>Rahvusvaheline statistika</t>
  </si>
  <si>
    <t>Eesti</t>
  </si>
  <si>
    <t>metsamaa</t>
  </si>
  <si>
    <t>Riik</t>
  </si>
  <si>
    <t>Raiemaht (eksperthinnang, enne 2007 SMI)</t>
  </si>
  <si>
    <t>Annual felling</t>
  </si>
  <si>
    <t>Increment</t>
  </si>
  <si>
    <t>Metsa majandamine</t>
  </si>
  <si>
    <t>Hõivatuid kokku</t>
  </si>
  <si>
    <t>Lithuania</t>
  </si>
  <si>
    <t>Estonia</t>
  </si>
  <si>
    <t>Latvia</t>
  </si>
  <si>
    <t>Sweden</t>
  </si>
  <si>
    <t>Finland</t>
  </si>
  <si>
    <t>Norway</t>
  </si>
  <si>
    <t>European Union</t>
  </si>
  <si>
    <t>Euroopa Liit</t>
  </si>
  <si>
    <t>Rahvaarv</t>
  </si>
  <si>
    <t>Total export</t>
  </si>
  <si>
    <t>Muu eksport</t>
  </si>
  <si>
    <t>väliskaubandus kokku</t>
  </si>
  <si>
    <t>Töökohad maakonniti</t>
  </si>
  <si>
    <t>Hõivatud metsamajanduses (metsamajandus ja metsavarumine; puidutöötlemine ning puit- ja korktoodete tootmine; paberi ja pabertoodete tootmine; mööblitööstus), 2000-2016*</t>
  </si>
  <si>
    <t>(% hõivatutest)</t>
  </si>
  <si>
    <t>Hiiu maakond</t>
  </si>
  <si>
    <t>Lääne maakond</t>
  </si>
  <si>
    <t>Saare maakond</t>
  </si>
  <si>
    <t>Ida-Virumaa</t>
  </si>
  <si>
    <t>Harjumaa</t>
  </si>
  <si>
    <t>Tartumaa</t>
  </si>
  <si>
    <t>Raplamaa</t>
  </si>
  <si>
    <t>Pärnumaa</t>
  </si>
  <si>
    <t>Põlvamaa</t>
  </si>
  <si>
    <t>Lääne-Virumaa</t>
  </si>
  <si>
    <t>Valgamaa</t>
  </si>
  <si>
    <t>Viljandimaak</t>
  </si>
  <si>
    <t>Jõgevamaa</t>
  </si>
  <si>
    <t>Järvamaa</t>
  </si>
  <si>
    <t>Võrumaa</t>
  </si>
  <si>
    <t>Continuously shaped wood</t>
  </si>
  <si>
    <t>Kogu import</t>
  </si>
  <si>
    <t>Puittoodete import</t>
  </si>
  <si>
    <t>Muu import</t>
  </si>
  <si>
    <t>Import of other goods</t>
  </si>
  <si>
    <t xml:space="preserve">Puittoodete tootmine </t>
  </si>
  <si>
    <t>Paber ja pabertooted</t>
  </si>
  <si>
    <t>A02, C16, C17, C31; tööga hõivatud "Kokku"; Investeeringud põhivarasse kokku</t>
  </si>
  <si>
    <t>sektori lisandväärtuse osa riigi GDP-s</t>
  </si>
  <si>
    <t>Mänd</t>
  </si>
  <si>
    <t>Kuusk</t>
  </si>
  <si>
    <t>Kask</t>
  </si>
  <si>
    <t>Haab</t>
  </si>
  <si>
    <t>Sanglepp</t>
  </si>
  <si>
    <t>Hall lepp</t>
  </si>
  <si>
    <t>Teised</t>
  </si>
  <si>
    <t>Pine</t>
  </si>
  <si>
    <t>Aspen</t>
  </si>
  <si>
    <t>Black alder</t>
  </si>
  <si>
    <t>Grey alder</t>
  </si>
  <si>
    <t>Spruce</t>
  </si>
  <si>
    <t>Birch</t>
  </si>
  <si>
    <t>Others</t>
  </si>
  <si>
    <t>Pindala %</t>
  </si>
  <si>
    <t>Riigimets</t>
  </si>
  <si>
    <t>State forest</t>
  </si>
  <si>
    <t>Private forest</t>
  </si>
  <si>
    <t>Pindala</t>
  </si>
  <si>
    <t>Allikas: Statistikaamet/Keskkonnaagentuur</t>
  </si>
  <si>
    <t>Eksport</t>
  </si>
  <si>
    <t>Import</t>
  </si>
  <si>
    <t>Muu paber ja papp</t>
  </si>
  <si>
    <t>Puitlaastplaadid</t>
  </si>
  <si>
    <t>Puitkiudplaadid</t>
  </si>
  <si>
    <t>Tselluloos</t>
  </si>
  <si>
    <t>Puitpakendid</t>
  </si>
  <si>
    <t>Cellulose</t>
  </si>
  <si>
    <t>sektori osakaal</t>
  </si>
  <si>
    <t>Kogu lisandväärtus</t>
  </si>
  <si>
    <t>Metsa-, puidu-, paberi- ja mööblitööstuse lisandväärtus kokku</t>
  </si>
  <si>
    <t>Puidu-, paberi- ja mööblitööstus</t>
  </si>
  <si>
    <t>Muu töötlev tööstus</t>
  </si>
  <si>
    <t>Tööviljakus hõivatu kohta müügitulu alusel, tuhat eurot</t>
  </si>
  <si>
    <t>A02 Metsamajandus ja metsavarumine</t>
  </si>
  <si>
    <t>C16 Puidutöötlemine, puit- ja korktoodete, punutiste tootmine, v.a mööbel</t>
  </si>
  <si>
    <t>C17 Paberi ja pabertoodete tootmine</t>
  </si>
  <si>
    <t>C31 Mööblitootmine</t>
  </si>
  <si>
    <t>C Töötlev tööstus</t>
  </si>
  <si>
    <t>Tegevusalad kokku</t>
  </si>
  <si>
    <t>All activities</t>
  </si>
  <si>
    <t>Põllumajandusmaa</t>
  </si>
  <si>
    <t>Sood</t>
  </si>
  <si>
    <t>Asustusalad</t>
  </si>
  <si>
    <t>Total land area (ha)</t>
  </si>
  <si>
    <t>Forest land (ha)</t>
  </si>
  <si>
    <t>Maismaa pindala (ha)</t>
  </si>
  <si>
    <t>Agricultural land</t>
  </si>
  <si>
    <t>Urban settlements</t>
  </si>
  <si>
    <t>Thermomechanical pulp</t>
  </si>
  <si>
    <t>Hõivatute arv ja lisanväärtus töötaja kohta metsamajanduss, puidutööstuses, paberitööstuses ja mööblitööstuses kokku</t>
  </si>
  <si>
    <t xml:space="preserve">Statistikaameti tabelid: </t>
  </si>
  <si>
    <t>Hõivatute arv</t>
  </si>
  <si>
    <t>Otsene lisandväärtus hõivatu kohta (€/in)</t>
  </si>
  <si>
    <t>Aasta:</t>
  </si>
  <si>
    <t xml:space="preserve">Aasta: </t>
  </si>
  <si>
    <t>Allikas: Statistikamaet</t>
  </si>
  <si>
    <t>Tšehhi</t>
  </si>
  <si>
    <t>http://www.foresteurope.org/docs/fullsoef2015.pdf</t>
  </si>
  <si>
    <t>Slovakkia</t>
  </si>
  <si>
    <t xml:space="preserve">Allikas: </t>
  </si>
  <si>
    <t>tooted</t>
  </si>
  <si>
    <t>products</t>
  </si>
  <si>
    <t>toode</t>
  </si>
  <si>
    <t>product</t>
  </si>
  <si>
    <t>Allikas: Aastaraamat mets 2016</t>
  </si>
  <si>
    <t>Metsa hektaritagavara/Growing stock per forest land area (m3/ha)</t>
  </si>
  <si>
    <t>Metsa tagavara elaniku kohta/Growing stock per capita (m3/pp)</t>
  </si>
  <si>
    <t>Eesti metsamaa pindala enamuspuuliigiti</t>
  </si>
  <si>
    <t>Metsamaa pindala jagunemine riigi- ja erametsaks</t>
  </si>
  <si>
    <t>Distribution of private and state forest land</t>
  </si>
  <si>
    <t>Graafikul raiemaht: eksperthinnang</t>
  </si>
  <si>
    <t>Allikas: Statistikaamet (tellitud andmed)</t>
  </si>
  <si>
    <t>2016, milj. eur</t>
  </si>
  <si>
    <t>Kaupade import kokku Statistikaameti tabel: VK1: VÄLISKAUBANDUS; puittoodete puhul EMPL välisstatistika tabel</t>
  </si>
  <si>
    <t>Metsa- ja puidusektori ettevõtete investeeringud põhivarasse, miljonit eurot</t>
  </si>
  <si>
    <t>Kvartali põhine kiirstatistika viimase aasta kohta: EM041</t>
  </si>
  <si>
    <t>* viimase aasta andmed on korrigeerimata kiirstatistika</t>
  </si>
  <si>
    <t>Lisandväärtus</t>
  </si>
  <si>
    <t>Lisandväärtuse muutus metsa- ja puidusektori ettevõtetes, miljonit eurot</t>
  </si>
  <si>
    <t>Jaan'17</t>
  </si>
  <si>
    <t>Veebr'17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</si>
  <si>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</si>
  <si>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</si>
  <si>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</si>
  <si>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</si>
  <si>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</si>
  <si>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</si>
  <si>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</si>
  <si>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</si>
  <si>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</si>
  <si>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</si>
  <si>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Allikas: Keskkonnaagentuur</t>
  </si>
  <si>
    <t>Range kaitse all metsamaa</t>
  </si>
  <si>
    <t>Majanduspiiranguga metsamaa</t>
  </si>
  <si>
    <t>Majanduspiiranguta metsamaa</t>
  </si>
  <si>
    <t>Muu maismaa ja siseveed</t>
  </si>
  <si>
    <t>Metsamaa tagavara 2017 (milj m3)</t>
  </si>
  <si>
    <t>Growing stock 2017 (mln m3)</t>
  </si>
  <si>
    <t>486 milj m3</t>
  </si>
  <si>
    <t>Rangelt kaitstava metsa (MCPFE class 1.1) osakaal kogu metsa pindalast</t>
  </si>
  <si>
    <t>Sloveenia</t>
  </si>
  <si>
    <t>Venemaa</t>
  </si>
  <si>
    <t>Šveits</t>
  </si>
  <si>
    <t>Top 10 rangelt kaitstava metsa pindalaga Euroopa riiki*</t>
  </si>
  <si>
    <t>* Võrdluse koostanud Euroopa ministrite metsakaitsekonverentsi (MCPFE) kasutatavad kaitsekategooriad erinevad mõnevõrra Eestis kasutatavatest kaitsekategooriatest. Seetõttu ei lange Eesti andmed selles võrdluses täpselt kokku rangelt kaitstava metsamaa pindalaga</t>
  </si>
  <si>
    <t>Keskkonnaagentuuri graafik allolevast raportist</t>
  </si>
  <si>
    <r>
      <t>Eesti raiemahud aastatel 1999-2017, miljonit m</t>
    </r>
    <r>
      <rPr>
        <vertAlign val="superscript"/>
        <sz val="11"/>
        <color theme="1"/>
        <rFont val="Calibri"/>
        <family val="2"/>
        <charset val="186"/>
        <scheme val="minor"/>
      </rPr>
      <t>3</t>
    </r>
  </si>
  <si>
    <t>Metsamaa osakaal</t>
  </si>
  <si>
    <t>Metsamaa tagavara</t>
  </si>
  <si>
    <t>Riigimetsa osakaal</t>
  </si>
  <si>
    <t>Share of state forest</t>
  </si>
  <si>
    <t>Eesti Mets</t>
  </si>
  <si>
    <t>Eesti Metsa ja puidutööstus</t>
  </si>
  <si>
    <t xml:space="preserve">Töötajate arv </t>
  </si>
  <si>
    <t>Lisandväärtus töötaja kohta</t>
  </si>
  <si>
    <t>Puittoodete ekspordi väärtus kokku</t>
  </si>
  <si>
    <t xml:space="preserve">Viie olulisema ekspordi sihtturu (Rootsi, Soome, Norra, Saksamaa, Taani) osakaal kogu ekspordist </t>
  </si>
  <si>
    <t>Range kaitse aluseid metsi</t>
  </si>
  <si>
    <t>Kokku kaitstavaid metsi</t>
  </si>
  <si>
    <t>Growing stock</t>
  </si>
  <si>
    <t>Strictly protected forest</t>
  </si>
  <si>
    <t>Total protected forest</t>
  </si>
  <si>
    <t>Kogu loodud lisandväärtus</t>
  </si>
  <si>
    <t>Osakaal töötleva tööstuse lisandväärtusest</t>
  </si>
  <si>
    <t>Osakaal kogu Eesti lisandväärtusest</t>
  </si>
  <si>
    <t>Share of total Estonian added value</t>
  </si>
  <si>
    <t>Puittoodete osakaal Eesti ekspordist</t>
  </si>
  <si>
    <t xml:space="preserve">Total land area </t>
  </si>
  <si>
    <t>Share of forest land</t>
  </si>
  <si>
    <t>Maismaa pindala</t>
  </si>
  <si>
    <t>Estonian Forest</t>
  </si>
  <si>
    <t>Number of employees</t>
  </si>
  <si>
    <t>Added value per employee</t>
  </si>
  <si>
    <t>Total added value</t>
  </si>
  <si>
    <t>Share of processing industries' added value</t>
  </si>
  <si>
    <t>Timber products' share of Estonian export</t>
  </si>
  <si>
    <t>Total export value of  timber products</t>
  </si>
  <si>
    <t>Share of 5 biggest export destinations (Sweden, Finland, Norway, Germany, Denmark) of the whole export</t>
  </si>
  <si>
    <t>Estonian forest and timber industry</t>
  </si>
  <si>
    <t>Estonia is a country of forests</t>
  </si>
  <si>
    <t>Forest land under economic restrictions</t>
  </si>
  <si>
    <t>Mires</t>
  </si>
  <si>
    <t>Strictly protected forest land</t>
  </si>
  <si>
    <t>Forest land with no economic restrictions</t>
  </si>
  <si>
    <t>Other land areas and inland water areas</t>
  </si>
  <si>
    <t>Growing stock 2015  (mln m3)</t>
  </si>
  <si>
    <t>Estonian forest area by dominant species</t>
  </si>
  <si>
    <t>Total number of employees</t>
  </si>
  <si>
    <t>Timber industry</t>
  </si>
  <si>
    <t>Paper industry</t>
  </si>
  <si>
    <t>Added value in Estonian forest and timber industries</t>
  </si>
  <si>
    <t>Added value per employee (€/pp)</t>
  </si>
  <si>
    <t>Processing industry</t>
  </si>
  <si>
    <t>Timber products</t>
  </si>
  <si>
    <t>Export of timber products</t>
  </si>
  <si>
    <t>Export of other goods</t>
  </si>
  <si>
    <t>Import of timber products</t>
  </si>
  <si>
    <t>Veneer sheets</t>
  </si>
  <si>
    <t>Wooden prefabricated buildings</t>
  </si>
  <si>
    <t>Wooden packaging</t>
  </si>
  <si>
    <t>Fiberboards</t>
  </si>
  <si>
    <t>Particle boards</t>
  </si>
  <si>
    <t>Wooden furniture and its parts</t>
  </si>
  <si>
    <t>Other paper and cardboard</t>
  </si>
  <si>
    <t>Production of timber products</t>
  </si>
  <si>
    <t>Total processing industry</t>
  </si>
  <si>
    <t>Paper and paper products</t>
  </si>
  <si>
    <t>Puittoodete ekspordi osakaal kogu ekspordist ekspordi väärtuse järgi, miljardit eurot</t>
  </si>
  <si>
    <t>Puittoodete impordi osakaal kogu impordist impordi väärtuse järgi, miljardit eurot</t>
  </si>
  <si>
    <t>Grand Total</t>
  </si>
  <si>
    <t>Other</t>
  </si>
  <si>
    <t>Muu</t>
  </si>
  <si>
    <t>France</t>
  </si>
  <si>
    <t>Prantsusmaa</t>
  </si>
  <si>
    <t>Netherlands</t>
  </si>
  <si>
    <t>Denmark</t>
  </si>
  <si>
    <t>Taani</t>
  </si>
  <si>
    <t>Germany</t>
  </si>
  <si>
    <t>´-&gt; eksport-import 12 kuud - eksport riigiti väljavõte, riikide rahalised mahud grupeeritult</t>
  </si>
  <si>
    <t>http://empl.ee/statistika/statistika-liikmetele/</t>
  </si>
  <si>
    <r>
      <t>EM001: ETTEVÕTETE LISANDVÄÄRTUS JA TOOTLIKKUSNÄITAJAD --- Tööga hõivatud isikute arv, Aasta, Tegevusala (EMTAK 2008) ning Näitaja Tööviljakus hõivatu kohta müügitulu alusel, tuhat eurotKokku 2015 A02 Metsamajandus ja metsavarumine103.6C16 Puidutöötlemine, puit- ja korktoodete, punutiste tootmine, v.a mööbel117.8C17 Paberi ja pabertoodete tootmine154.8C31 Mööblitootmine66.32016 A02 Metsamajandus ja metsavarumine112.7C16 Puidutöötlemine, puit- ja korktoodete, punutiste tootmine, v.a mööbel115.5C17 Paberi ja pabertoodete tootmine165.7C31 Mööblitootmine68.6</t>
    </r>
    <r>
      <rPr>
        <b/>
        <sz val="11"/>
        <color theme="1"/>
        <rFont val="Calibri"/>
        <family val="2"/>
        <charset val="186"/>
        <scheme val="minor"/>
      </rPr>
      <t>Märkus: </t>
    </r>
  </si>
  <si>
    <t>Aasta lisanväärtuse andmed EM001 (aastase viibega)</t>
  </si>
  <si>
    <t>2.1 Eesti väliskaubanduse bilanss 2014-2020. aastatel, miljonit eurot</t>
  </si>
  <si>
    <t>Jaan'18</t>
  </si>
  <si>
    <t>Veebr'18</t>
  </si>
  <si>
    <t>jaanuar</t>
  </si>
  <si>
    <t>veebruar</t>
  </si>
  <si>
    <t>sept</t>
  </si>
  <si>
    <t>okt</t>
  </si>
  <si>
    <t>nov</t>
  </si>
  <si>
    <t>dets</t>
  </si>
  <si>
    <t>104.1</t>
  </si>
  <si>
    <r>
      <t xml:space="preserve">Statistikaameti tabel: </t>
    </r>
    <r>
      <rPr>
        <b/>
        <u/>
        <sz val="11"/>
        <color rgb="FFFF0000"/>
        <rFont val="Calibri"/>
        <family val="2"/>
        <charset val="186"/>
        <scheme val="minor"/>
      </rPr>
      <t>EM001</t>
    </r>
    <r>
      <rPr>
        <b/>
        <sz val="11"/>
        <color rgb="FFFF0000"/>
        <rFont val="Calibri"/>
        <family val="2"/>
        <charset val="186"/>
        <scheme val="minor"/>
      </rPr>
      <t>: ETTEVÕTETE INVESTEERINGUD PÕHIVARASSE JOOKSEVHINDADES --- Aasta, Tegevusala (EMTAK 2008) ning Näitaja</t>
    </r>
  </si>
  <si>
    <t>Metsamaa tagavara 2019 (milj m3)</t>
  </si>
  <si>
    <t>Growing stock 2019  (mln m3)</t>
  </si>
  <si>
    <t>481 milj m3</t>
  </si>
  <si>
    <t>ca 33 000 eur</t>
  </si>
  <si>
    <t>Kaitstavate metsade pindala ja osakaal kogu metsast 2018</t>
  </si>
  <si>
    <t>lisandväärtus: EM001 (aastase viibega)</t>
  </si>
  <si>
    <t>esialgne</t>
  </si>
  <si>
    <t>2020 (2021 esialgne)</t>
  </si>
  <si>
    <t>Madalmaad</t>
  </si>
  <si>
    <t>Poola</t>
  </si>
  <si>
    <t>Poland</t>
  </si>
  <si>
    <t>Metsamaa tagavara 2020 (milj m3)</t>
  </si>
  <si>
    <t>Growing stock 2020  (mln m3)</t>
  </si>
  <si>
    <t>472 milj m3</t>
  </si>
  <si>
    <t>kokku</t>
  </si>
  <si>
    <t xml:space="preserve">piiranguga </t>
  </si>
  <si>
    <t>range piiranguta</t>
  </si>
  <si>
    <t>KK07: MAISMAA PINDALA KLIIMAARUANNETES | Aasta ning Maakasutus</t>
  </si>
  <si>
    <t>Soo</t>
  </si>
  <si>
    <t>2020 KK07 järgi</t>
  </si>
  <si>
    <t>Keskkonnaagentuuri SMI</t>
  </si>
  <si>
    <t>Allikas: https://keskkonnaportaal.ee/et/teemad/mets/eesti-statistiline-metsainventuur-smi</t>
  </si>
  <si>
    <t>2021 pindala %</t>
  </si>
  <si>
    <t>Rangelt kaitstavate metsade pindala osakaal (%) metsa ja muu puittaimestikuga kaetud ala kogupindalast. Allikas: State of Europe’s Forests 2020</t>
  </si>
  <si>
    <t>KE0240: ENERGIABILANSS TJ | Näitaja, Kütuse/energia liik ning Aasta</t>
  </si>
  <si>
    <t>Primaarenergia tootmine</t>
  </si>
  <si>
    <t>Primaarsed tahked biokütused (sh küttepuit), TJ</t>
  </si>
  <si>
    <t>Kütused kokku, TJ</t>
  </si>
  <si>
    <t>Tarbitud elektri ja soojuse tootmiseks</t>
  </si>
  <si>
    <t>Mõõtühik: teradžauli
.. Mõiste ei ole rakendatav.
Ümardamise tõttu võivad väärtuste koondandmed erineda liidetavate väärtuste summast.
2012. aastast alates on impordi ja ekspordi andmete hulka arvestatud re-eksport.
1990.-2020. aasta andmed on korrigeeritud 11.02.2022.
Energiabilansi koostamiseks on kasutatud Eurostati välja töötatud tööriista Energy balance builder tool (energiabilansi koostaja).
Rohkem infot https://ec.europa.eu/eurostat/web/energy/data/energy-balances.
Energiabilanss kajastab kõiki riigi statistiliselt olulisi energiatooteid (kütuseid) ning nende tootmist, muundamist ja tarbimist erinevat tüüpi ettevõtjate (sektorite) kaupa.</t>
  </si>
  <si>
    <t>Viimane uuendus:</t>
  </si>
  <si>
    <t>20220211 08:00</t>
  </si>
  <si>
    <t>Allikas:</t>
  </si>
  <si>
    <t>Statistikaamet</t>
  </si>
  <si>
    <t>Teised kütused</t>
  </si>
  <si>
    <t>Primaased tahked biokütused</t>
  </si>
  <si>
    <t>Kütused kokku</t>
  </si>
  <si>
    <t>ca 34 000</t>
  </si>
  <si>
    <t>&gt; 1100 miljon eurot</t>
  </si>
  <si>
    <t>Primaarsete tahkete biokütuste (sh küttepuit) osakaal elektri ja soojuse tootmises</t>
  </si>
  <si>
    <t>Share of primary solid biofuels (including firewood) in electricity and heat production</t>
  </si>
  <si>
    <t>&gt; 2,9 miljardi euro</t>
  </si>
  <si>
    <t>2020-2022</t>
  </si>
  <si>
    <t>*viimane aasta korreigeerimata kiirstatistika EM041</t>
  </si>
  <si>
    <t>2.3 Eesti puidutoodete peamised ekspordi sihtriigid 2022. aastal</t>
  </si>
  <si>
    <t>Ameerika Ühendriigid</t>
  </si>
  <si>
    <t>United States</t>
  </si>
  <si>
    <t>ei</t>
  </si>
  <si>
    <t>4,35 miljonit ha</t>
  </si>
  <si>
    <t>456,7 milj m3</t>
  </si>
  <si>
    <t>Keskkonnaagentuur</t>
  </si>
  <si>
    <t>Metsamaa tagavara 2021 (milj m3)</t>
  </si>
  <si>
    <t>456,68 milj m3</t>
  </si>
  <si>
    <t>2022 pindala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</si>
</sst>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%"/>
    <numFmt numFmtId="166" formatCode="0.0"/>
    <numFmt numFmtId="167" formatCode="_-* #,##0.00\ _k_r_-;\-* #,##0.00\ _k_r_-;_-* &quot;-&quot;??\ _k_r_-;_-@_-"/>
    <numFmt numFmtId="168" formatCode="General_)"/>
    <numFmt numFmtId="169" formatCode="#,##0.000"/>
    <numFmt numFmtId="170" formatCode="0.000"/>
  </numFmts>
  <fonts count="46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b/>
      <u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vertAlign val="superscript"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0" tint="-0.499984740745262"/>
      <name val="Arial"/>
      <family val="2"/>
      <charset val="186"/>
    </font>
    <font>
      <sz val="10"/>
      <name val="Arial"/>
      <family val="2"/>
      <charset val="186"/>
    </font>
    <font>
      <sz val="11"/>
      <color rgb="FF1F497D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1"/>
      <name val="Arial"/>
      <family val="2"/>
      <charset val="186"/>
    </font>
    <font>
      <sz val="10"/>
      <name val="Arial CE"/>
    </font>
    <font>
      <b/>
      <sz val="10"/>
      <color indexed="10"/>
      <name val="Times New Roman"/>
      <family val="1"/>
    </font>
    <font>
      <b/>
      <sz val="8"/>
      <name val="Arial"/>
      <family val="2"/>
    </font>
    <font>
      <b/>
      <sz val="9"/>
      <color theme="1"/>
      <name val="Arial"/>
      <family val="2"/>
      <charset val="186"/>
    </font>
    <font>
      <sz val="9"/>
      <color rgb="FF00000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8"/>
      <name val="Roboto"/>
      <charset val="186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Karla Medium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4FAC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7">
    <xf numFmtId="0" fontId="0" fillId="0" borderId="0"/>
    <xf numFmtId="0" fontId="7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/>
    <xf numFmtId="0" fontId="14" fillId="0" borderId="0"/>
    <xf numFmtId="0" fontId="2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0" fontId="27" fillId="7" borderId="0">
      <alignment horizontal="left"/>
    </xf>
    <xf numFmtId="0" fontId="28" fillId="7" borderId="2">
      <alignment wrapText="1"/>
    </xf>
    <xf numFmtId="0" fontId="9" fillId="0" borderId="0"/>
    <xf numFmtId="0" fontId="9" fillId="0" borderId="0"/>
    <xf numFmtId="168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9" fillId="0" borderId="0"/>
    <xf numFmtId="0" fontId="9" fillId="0" borderId="0"/>
    <xf numFmtId="0" fontId="9" fillId="0" borderId="0"/>
    <xf numFmtId="0" fontId="31" fillId="0" borderId="0"/>
    <xf numFmtId="4" fontId="32" fillId="0" borderId="3">
      <alignment horizontal="left" textRotation="135"/>
    </xf>
    <xf numFmtId="0" fontId="28" fillId="7" borderId="1"/>
    <xf numFmtId="0" fontId="33" fillId="7" borderId="0"/>
    <xf numFmtId="0" fontId="9" fillId="0" borderId="0"/>
    <xf numFmtId="0" fontId="9" fillId="0" borderId="0"/>
    <xf numFmtId="164" fontId="12" fillId="0" borderId="0" applyFont="0" applyFill="0" applyBorder="0" applyAlignment="0" applyProtection="0"/>
    <xf numFmtId="0" fontId="42" fillId="0" borderId="0" applyNumberFormat="0" applyBorder="0" applyAlignment="0"/>
  </cellStyleXfs>
  <cellXfs count="15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1" applyAlignment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1" fontId="3" fillId="0" borderId="1" xfId="0" applyNumberFormat="1" applyFont="1" applyBorder="1"/>
    <xf numFmtId="0" fontId="8" fillId="0" borderId="1" xfId="0" applyFont="1" applyBorder="1" applyAlignment="1">
      <alignment horizontal="left" wrapText="1"/>
    </xf>
    <xf numFmtId="0" fontId="10" fillId="0" borderId="0" xfId="0" applyFont="1"/>
    <xf numFmtId="1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/>
    <xf numFmtId="0" fontId="12" fillId="0" borderId="0" xfId="0" applyFont="1" applyAlignment="1" applyProtection="1">
      <alignment horizontal="left"/>
      <protection locked="0"/>
    </xf>
    <xf numFmtId="1" fontId="0" fillId="0" borderId="1" xfId="0" applyNumberFormat="1" applyBorder="1"/>
    <xf numFmtId="0" fontId="0" fillId="0" borderId="0" xfId="0" applyAlignment="1" applyProtection="1">
      <alignment horizontal="left"/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12" fillId="2" borderId="0" xfId="0" applyFont="1" applyFill="1" applyAlignment="1" applyProtection="1">
      <alignment horizontal="left"/>
      <protection locked="0"/>
    </xf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1" xfId="0" applyFont="1" applyBorder="1"/>
    <xf numFmtId="166" fontId="22" fillId="0" borderId="1" xfId="6" applyNumberFormat="1" applyFont="1" applyBorder="1"/>
    <xf numFmtId="166" fontId="19" fillId="0" borderId="1" xfId="0" applyNumberFormat="1" applyFont="1" applyBorder="1"/>
    <xf numFmtId="0" fontId="23" fillId="0" borderId="1" xfId="6" applyFont="1" applyBorder="1"/>
    <xf numFmtId="0" fontId="19" fillId="3" borderId="1" xfId="0" applyFont="1" applyFill="1" applyBorder="1"/>
    <xf numFmtId="9" fontId="19" fillId="0" borderId="0" xfId="4" applyFont="1"/>
    <xf numFmtId="0" fontId="23" fillId="0" borderId="0" xfId="6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1" fontId="25" fillId="0" borderId="0" xfId="0" applyNumberFormat="1" applyFont="1"/>
    <xf numFmtId="0" fontId="18" fillId="0" borderId="0" xfId="0" applyFont="1"/>
    <xf numFmtId="0" fontId="9" fillId="0" borderId="0" xfId="33"/>
    <xf numFmtId="0" fontId="17" fillId="0" borderId="0" xfId="33" applyFont="1" applyAlignment="1">
      <alignment vertical="top"/>
    </xf>
    <xf numFmtId="0" fontId="0" fillId="2" borderId="0" xfId="0" applyFill="1" applyAlignment="1" applyProtection="1">
      <alignment horizontal="left"/>
      <protection locked="0"/>
    </xf>
    <xf numFmtId="0" fontId="4" fillId="0" borderId="0" xfId="0" applyFont="1"/>
    <xf numFmtId="0" fontId="0" fillId="0" borderId="1" xfId="0" applyBorder="1" applyAlignment="1">
      <alignment horizontal="left"/>
    </xf>
    <xf numFmtId="9" fontId="0" fillId="0" borderId="0" xfId="4" applyFont="1"/>
    <xf numFmtId="165" fontId="0" fillId="0" borderId="0" xfId="4" applyNumberFormat="1" applyFont="1"/>
    <xf numFmtId="9" fontId="0" fillId="0" borderId="0" xfId="0" applyNumberFormat="1"/>
    <xf numFmtId="0" fontId="0" fillId="0" borderId="1" xfId="0" applyBorder="1" applyAlignment="1">
      <alignment horizontal="left" indent="2"/>
    </xf>
    <xf numFmtId="0" fontId="0" fillId="3" borderId="1" xfId="0" applyFill="1" applyBorder="1"/>
    <xf numFmtId="0" fontId="2" fillId="0" borderId="1" xfId="0" applyFont="1" applyBorder="1"/>
    <xf numFmtId="9" fontId="2" fillId="0" borderId="1" xfId="4" applyFont="1" applyBorder="1" applyAlignment="1">
      <alignment wrapText="1"/>
    </xf>
    <xf numFmtId="0" fontId="3" fillId="0" borderId="0" xfId="0" applyFont="1"/>
    <xf numFmtId="0" fontId="21" fillId="0" borderId="0" xfId="0" applyFont="1"/>
    <xf numFmtId="0" fontId="21" fillId="0" borderId="0" xfId="0" applyFont="1" applyAlignment="1">
      <alignment wrapText="1"/>
    </xf>
    <xf numFmtId="166" fontId="22" fillId="0" borderId="0" xfId="6" applyNumberFormat="1" applyFont="1"/>
    <xf numFmtId="166" fontId="19" fillId="0" borderId="0" xfId="0" applyNumberFormat="1" applyFont="1"/>
    <xf numFmtId="3" fontId="0" fillId="0" borderId="1" xfId="0" applyNumberFormat="1" applyBorder="1"/>
    <xf numFmtId="0" fontId="17" fillId="0" borderId="2" xfId="33" applyFont="1" applyBorder="1"/>
    <xf numFmtId="0" fontId="16" fillId="0" borderId="0" xfId="0" applyFont="1"/>
    <xf numFmtId="0" fontId="10" fillId="0" borderId="1" xfId="0" applyFont="1" applyBorder="1"/>
    <xf numFmtId="0" fontId="34" fillId="0" borderId="4" xfId="0" applyFont="1" applyBorder="1" applyAlignment="1">
      <alignment horizontal="left" vertical="top"/>
    </xf>
    <xf numFmtId="0" fontId="35" fillId="8" borderId="1" xfId="0" applyFont="1" applyFill="1" applyBorder="1" applyAlignment="1">
      <alignment horizontal="left" vertical="top" wrapText="1" indent="1"/>
    </xf>
    <xf numFmtId="165" fontId="0" fillId="0" borderId="1" xfId="4" applyNumberFormat="1" applyFont="1" applyBorder="1"/>
    <xf numFmtId="9" fontId="0" fillId="0" borderId="1" xfId="4" applyFont="1" applyBorder="1"/>
    <xf numFmtId="169" fontId="35" fillId="0" borderId="1" xfId="0" applyNumberFormat="1" applyFont="1" applyBorder="1"/>
    <xf numFmtId="169" fontId="0" fillId="0" borderId="1" xfId="0" applyNumberFormat="1" applyBorder="1"/>
    <xf numFmtId="170" fontId="0" fillId="0" borderId="1" xfId="0" applyNumberFormat="1" applyBorder="1"/>
    <xf numFmtId="0" fontId="8" fillId="0" borderId="1" xfId="0" applyFont="1" applyBorder="1" applyAlignment="1">
      <alignment wrapText="1"/>
    </xf>
    <xf numFmtId="1" fontId="10" fillId="0" borderId="0" xfId="0" applyNumberFormat="1" applyFont="1"/>
    <xf numFmtId="2" fontId="0" fillId="0" borderId="0" xfId="0" applyNumberFormat="1" applyAlignment="1" applyProtection="1">
      <alignment horizontal="right"/>
      <protection locked="0"/>
    </xf>
    <xf numFmtId="164" fontId="0" fillId="0" borderId="0" xfId="35" applyFont="1" applyAlignment="1" applyProtection="1">
      <alignment horizontal="right"/>
      <protection locked="0"/>
    </xf>
    <xf numFmtId="165" fontId="0" fillId="0" borderId="1" xfId="0" applyNumberFormat="1" applyBorder="1"/>
    <xf numFmtId="165" fontId="0" fillId="0" borderId="5" xfId="0" applyNumberFormat="1" applyBorder="1"/>
    <xf numFmtId="1" fontId="0" fillId="3" borderId="1" xfId="0" applyNumberFormat="1" applyFill="1" applyBorder="1"/>
    <xf numFmtId="165" fontId="0" fillId="0" borderId="0" xfId="0" applyNumberFormat="1"/>
    <xf numFmtId="165" fontId="2" fillId="0" borderId="1" xfId="4" applyNumberFormat="1" applyFont="1" applyBorder="1"/>
    <xf numFmtId="165" fontId="12" fillId="0" borderId="1" xfId="4" applyNumberFormat="1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9" fontId="0" fillId="0" borderId="1" xfId="0" applyNumberFormat="1" applyBorder="1"/>
    <xf numFmtId="0" fontId="36" fillId="0" borderId="1" xfId="0" applyFont="1" applyBorder="1" applyAlignment="1">
      <alignment wrapText="1"/>
    </xf>
    <xf numFmtId="0" fontId="36" fillId="3" borderId="1" xfId="0" applyFont="1" applyFill="1" applyBorder="1" applyAlignment="1">
      <alignment wrapText="1"/>
    </xf>
    <xf numFmtId="0" fontId="37" fillId="0" borderId="0" xfId="0" applyFont="1" applyAlignment="1">
      <alignment wrapText="1"/>
    </xf>
    <xf numFmtId="0" fontId="36" fillId="0" borderId="1" xfId="0" applyFont="1" applyBorder="1"/>
    <xf numFmtId="0" fontId="36" fillId="0" borderId="1" xfId="0" applyFont="1" applyBorder="1" applyAlignment="1">
      <alignment horizontal="left" indent="2"/>
    </xf>
    <xf numFmtId="0" fontId="36" fillId="0" borderId="0" xfId="0" applyFont="1"/>
    <xf numFmtId="0" fontId="36" fillId="5" borderId="0" xfId="0" applyFont="1" applyFill="1"/>
    <xf numFmtId="0" fontId="36" fillId="6" borderId="0" xfId="0" applyFont="1" applyFill="1"/>
    <xf numFmtId="0" fontId="36" fillId="2" borderId="0" xfId="0" applyFont="1" applyFill="1" applyAlignment="1" applyProtection="1">
      <alignment horizontal="left"/>
      <protection locked="0"/>
    </xf>
    <xf numFmtId="0" fontId="9" fillId="0" borderId="0" xfId="2"/>
    <xf numFmtId="0" fontId="12" fillId="0" borderId="0" xfId="0" applyFont="1"/>
    <xf numFmtId="0" fontId="9" fillId="0" borderId="1" xfId="2" applyBorder="1"/>
    <xf numFmtId="0" fontId="17" fillId="0" borderId="1" xfId="2" applyFont="1" applyBorder="1"/>
    <xf numFmtId="9" fontId="12" fillId="0" borderId="1" xfId="3" applyFont="1" applyBorder="1"/>
    <xf numFmtId="1" fontId="12" fillId="0" borderId="1" xfId="3" applyNumberFormat="1" applyFont="1" applyBorder="1"/>
    <xf numFmtId="0" fontId="7" fillId="0" borderId="0" xfId="1"/>
    <xf numFmtId="0" fontId="17" fillId="0" borderId="0" xfId="2" applyFont="1"/>
    <xf numFmtId="0" fontId="16" fillId="0" borderId="0" xfId="2" applyFont="1"/>
    <xf numFmtId="166" fontId="0" fillId="3" borderId="1" xfId="0" applyNumberFormat="1" applyFill="1" applyBorder="1"/>
    <xf numFmtId="0" fontId="0" fillId="0" borderId="6" xfId="0" applyBorder="1"/>
    <xf numFmtId="0" fontId="8" fillId="0" borderId="1" xfId="0" applyFont="1" applyBorder="1" applyAlignment="1">
      <alignment horizontal="left"/>
    </xf>
    <xf numFmtId="3" fontId="0" fillId="0" borderId="0" xfId="0" applyNumberFormat="1"/>
    <xf numFmtId="3" fontId="0" fillId="3" borderId="0" xfId="0" applyNumberFormat="1" applyFill="1"/>
    <xf numFmtId="1" fontId="12" fillId="0" borderId="0" xfId="3" applyNumberFormat="1" applyFont="1" applyBorder="1"/>
    <xf numFmtId="3" fontId="17" fillId="0" borderId="0" xfId="0" applyNumberFormat="1" applyFont="1"/>
    <xf numFmtId="2" fontId="0" fillId="0" borderId="1" xfId="0" applyNumberFormat="1" applyBorder="1"/>
    <xf numFmtId="4" fontId="0" fillId="0" borderId="1" xfId="0" applyNumberFormat="1" applyBorder="1"/>
    <xf numFmtId="10" fontId="0" fillId="0" borderId="0" xfId="0" applyNumberFormat="1"/>
    <xf numFmtId="10" fontId="0" fillId="3" borderId="0" xfId="0" applyNumberFormat="1" applyFill="1"/>
    <xf numFmtId="0" fontId="0" fillId="3" borderId="1" xfId="0" applyFill="1" applyBorder="1" applyAlignment="1">
      <alignment horizontal="left" indent="2"/>
    </xf>
    <xf numFmtId="0" fontId="0" fillId="0" borderId="7" xfId="0" applyBorder="1" applyAlignment="1">
      <alignment horizontal="left"/>
    </xf>
    <xf numFmtId="0" fontId="0" fillId="0" borderId="7" xfId="0" applyBorder="1"/>
    <xf numFmtId="0" fontId="38" fillId="0" borderId="0" xfId="0" applyFont="1"/>
    <xf numFmtId="3" fontId="38" fillId="0" borderId="0" xfId="0" applyNumberFormat="1" applyFont="1"/>
    <xf numFmtId="1" fontId="38" fillId="0" borderId="0" xfId="0" applyNumberFormat="1" applyFont="1"/>
    <xf numFmtId="0" fontId="10" fillId="0" borderId="6" xfId="0" applyFont="1" applyBorder="1"/>
    <xf numFmtId="4" fontId="9" fillId="0" borderId="0" xfId="2" applyNumberFormat="1"/>
    <xf numFmtId="3" fontId="17" fillId="0" borderId="0" xfId="2" applyNumberFormat="1" applyFont="1"/>
    <xf numFmtId="0" fontId="0" fillId="0" borderId="0" xfId="0" applyAlignment="1">
      <alignment vertical="center" wrapText="1"/>
    </xf>
    <xf numFmtId="3" fontId="0" fillId="3" borderId="1" xfId="0" applyNumberFormat="1" applyFill="1" applyBorder="1"/>
    <xf numFmtId="4" fontId="0" fillId="0" borderId="0" xfId="0" applyNumberFormat="1"/>
    <xf numFmtId="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39" fillId="0" borderId="0" xfId="0" applyFont="1"/>
    <xf numFmtId="3" fontId="39" fillId="0" borderId="0" xfId="0" applyNumberFormat="1" applyFont="1"/>
    <xf numFmtId="3" fontId="40" fillId="3" borderId="1" xfId="0" applyNumberFormat="1" applyFont="1" applyFill="1" applyBorder="1"/>
    <xf numFmtId="3" fontId="40" fillId="0" borderId="0" xfId="0" applyNumberFormat="1" applyFont="1"/>
    <xf numFmtId="3" fontId="40" fillId="0" borderId="1" xfId="0" applyNumberFormat="1" applyFont="1" applyBorder="1"/>
    <xf numFmtId="3" fontId="40" fillId="0" borderId="6" xfId="0" applyNumberFormat="1" applyFont="1" applyBorder="1"/>
    <xf numFmtId="0" fontId="41" fillId="0" borderId="0" xfId="0" applyFont="1" applyAlignment="1">
      <alignment wrapText="1"/>
    </xf>
    <xf numFmtId="165" fontId="0" fillId="0" borderId="8" xfId="4" applyNumberFormat="1" applyFont="1" applyFill="1" applyBorder="1"/>
    <xf numFmtId="165" fontId="2" fillId="0" borderId="0" xfId="0" applyNumberFormat="1" applyFont="1"/>
    <xf numFmtId="0" fontId="43" fillId="0" borderId="0" xfId="36" applyFont="1"/>
    <xf numFmtId="0" fontId="42" fillId="0" borderId="0" xfId="36"/>
    <xf numFmtId="0" fontId="44" fillId="0" borderId="0" xfId="36" applyNumberFormat="1" applyFont="1"/>
    <xf numFmtId="0" fontId="44" fillId="0" borderId="0" xfId="36" applyFont="1" applyAlignment="1">
      <alignment wrapText="1"/>
    </xf>
    <xf numFmtId="1" fontId="42" fillId="0" borderId="0" xfId="36" applyNumberFormat="1"/>
    <xf numFmtId="0" fontId="0" fillId="3" borderId="0" xfId="0" applyFill="1"/>
    <xf numFmtId="10" fontId="0" fillId="0" borderId="1" xfId="0" applyNumberFormat="1" applyBorder="1"/>
    <xf numFmtId="0" fontId="45" fillId="0" borderId="1" xfId="0" applyFont="1" applyBorder="1" applyAlignment="1">
      <alignment wrapText="1"/>
    </xf>
    <xf numFmtId="0" fontId="36" fillId="0" borderId="6" xfId="0" applyFont="1" applyBorder="1"/>
    <xf numFmtId="1" fontId="1" fillId="0" borderId="0" xfId="4" applyNumberFormat="1" applyFont="1"/>
    <xf numFmtId="1" fontId="1" fillId="0" borderId="0" xfId="0" applyNumberFormat="1" applyFont="1"/>
    <xf numFmtId="166" fontId="12" fillId="0" borderId="1" xfId="0" applyNumberFormat="1" applyFont="1" applyBorder="1"/>
    <xf numFmtId="166" fontId="0" fillId="0" borderId="1" xfId="0" applyNumberFormat="1" applyBorder="1"/>
    <xf numFmtId="0" fontId="12" fillId="3" borderId="1" xfId="0" applyFont="1" applyFill="1" applyBorder="1"/>
    <xf numFmtId="0" fontId="44" fillId="0" borderId="0" xfId="36" applyNumberFormat="1" applyFont="1" applyAlignment="1"/>
    <xf numFmtId="3" fontId="0" fillId="0" borderId="0" xfId="0" applyNumberFormat="1" applyAlignment="1">
      <alignment wrapText="1"/>
    </xf>
    <xf numFmtId="166" fontId="0" fillId="0" borderId="6" xfId="0" applyNumberFormat="1" applyBorder="1"/>
    <xf numFmtId="0" fontId="0" fillId="3" borderId="6" xfId="0" applyFill="1" applyBorder="1"/>
    <xf numFmtId="0" fontId="4" fillId="0" borderId="0" xfId="0" applyFont="1" applyAlignment="1">
      <alignment horizontal="center"/>
    </xf>
    <xf numFmtId="0" fontId="44" fillId="0" borderId="0" xfId="36" applyFont="1" applyAlignment="1">
      <alignment horizontal="center" wrapText="1"/>
    </xf>
    <xf numFmtId="0" fontId="42" fillId="0" borderId="0" xfId="36" applyAlignment="1">
      <alignment horizontal="center" wrapText="1"/>
    </xf>
  </cellXfs>
  <cellStyles count="37">
    <cellStyle name="ANCLAS,REZONES Y SUS PARTES,DE FUNDICION,DE HIERRO O DE ACERO" xfId="7" xr:uid="{00000000-0005-0000-0000-000000000000}"/>
    <cellStyle name="Comma 2" xfId="8" xr:uid="{00000000-0005-0000-0000-000002000000}"/>
    <cellStyle name="gap" xfId="9" xr:uid="{00000000-0005-0000-0000-000003000000}"/>
    <cellStyle name="Hüperlink" xfId="1" builtinId="8"/>
    <cellStyle name="Koma" xfId="35" builtinId="3"/>
    <cellStyle name="level1a" xfId="10" xr:uid="{00000000-0005-0000-0000-000005000000}"/>
    <cellStyle name="Normaallaad" xfId="0" builtinId="0"/>
    <cellStyle name="Normaallaad 3" xfId="6" xr:uid="{00000000-0005-0000-0000-000006000000}"/>
    <cellStyle name="Normaallaad 3 2" xfId="34" xr:uid="{00000000-0005-0000-0000-000007000000}"/>
    <cellStyle name="Normaallaad 4" xfId="36" xr:uid="{7E07F449-C5E0-4E36-B3DC-C1E8A5B3B2CD}"/>
    <cellStyle name="Normal 10" xfId="11" xr:uid="{00000000-0005-0000-0000-000009000000}"/>
    <cellStyle name="Normal 11" xfId="12" xr:uid="{00000000-0005-0000-0000-00000A000000}"/>
    <cellStyle name="Normal 12" xfId="13" xr:uid="{00000000-0005-0000-0000-00000B000000}"/>
    <cellStyle name="Normal 13" xfId="14" xr:uid="{00000000-0005-0000-0000-00000C000000}"/>
    <cellStyle name="Normal 14" xfId="15" xr:uid="{00000000-0005-0000-0000-00000D000000}"/>
    <cellStyle name="Normal 15" xfId="16" xr:uid="{00000000-0005-0000-0000-00000E000000}"/>
    <cellStyle name="Normal 16" xfId="17" xr:uid="{00000000-0005-0000-0000-00000F000000}"/>
    <cellStyle name="Normal 17" xfId="18" xr:uid="{00000000-0005-0000-0000-000010000000}"/>
    <cellStyle name="Normal 2" xfId="2" xr:uid="{00000000-0005-0000-0000-000011000000}"/>
    <cellStyle name="Normal 2 2" xfId="19" xr:uid="{00000000-0005-0000-0000-000012000000}"/>
    <cellStyle name="Normal 3" xfId="20" xr:uid="{00000000-0005-0000-0000-000013000000}"/>
    <cellStyle name="Normal 3 2" xfId="21" xr:uid="{00000000-0005-0000-0000-000014000000}"/>
    <cellStyle name="Normal 4" xfId="22" xr:uid="{00000000-0005-0000-0000-000015000000}"/>
    <cellStyle name="Normal 4 2" xfId="23" xr:uid="{00000000-0005-0000-0000-000016000000}"/>
    <cellStyle name="Normal 5" xfId="5" xr:uid="{00000000-0005-0000-0000-000017000000}"/>
    <cellStyle name="Normal 5 2" xfId="24" xr:uid="{00000000-0005-0000-0000-000018000000}"/>
    <cellStyle name="Normal 6" xfId="25" xr:uid="{00000000-0005-0000-0000-000019000000}"/>
    <cellStyle name="Normal 7" xfId="26" xr:uid="{00000000-0005-0000-0000-00001A000000}"/>
    <cellStyle name="Normal 8" xfId="27" xr:uid="{00000000-0005-0000-0000-00001B000000}"/>
    <cellStyle name="Normal 9" xfId="28" xr:uid="{00000000-0005-0000-0000-00001C000000}"/>
    <cellStyle name="Normal_trend_paring10" xfId="33" xr:uid="{00000000-0005-0000-0000-00001D000000}"/>
    <cellStyle name="normální_TP031" xfId="29" xr:uid="{00000000-0005-0000-0000-00001E000000}"/>
    <cellStyle name="nouveau" xfId="30" xr:uid="{00000000-0005-0000-0000-00001F000000}"/>
    <cellStyle name="Percent 2" xfId="3" xr:uid="{00000000-0005-0000-0000-000021000000}"/>
    <cellStyle name="Protsent" xfId="4" builtinId="5"/>
    <cellStyle name="row" xfId="31" xr:uid="{00000000-0005-0000-0000-000022000000}"/>
    <cellStyle name="title1" xfId="32" xr:uid="{00000000-0005-0000-0000-000023000000}"/>
  </cellStyles>
  <dxfs count="0"/>
  <tableStyles count="0" defaultTableStyle="TableStyleMedium2" defaultPivotStyle="PivotStyleLight16"/>
  <colors>
    <mruColors>
      <color rgb="FFECECEC"/>
      <color rgb="FFFCECC9"/>
      <color rgb="FF00B5D9"/>
      <color rgb="FF8CB5AD"/>
      <color rgb="FF032E69"/>
      <color rgb="FF0078B5"/>
      <color rgb="FF7798AB"/>
      <color rgb="FFC7EDF5"/>
      <color rgb="FFF2E86D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9.xml"/><Relationship Id="rId1" Type="http://schemas.microsoft.com/office/2011/relationships/chartStyle" Target="style29.xml"/><Relationship Id="rId4" Type="http://schemas.openxmlformats.org/officeDocument/2006/relationships/chartUserShapes" Target="../drawings/drawing1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0.xml"/><Relationship Id="rId1" Type="http://schemas.microsoft.com/office/2011/relationships/chartStyle" Target="style30.xml"/><Relationship Id="rId4" Type="http://schemas.openxmlformats.org/officeDocument/2006/relationships/chartUserShapes" Target="../drawings/drawing14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1.xml"/><Relationship Id="rId1" Type="http://schemas.microsoft.com/office/2011/relationships/chartStyle" Target="style31.xml"/><Relationship Id="rId4" Type="http://schemas.openxmlformats.org/officeDocument/2006/relationships/chartUserShapes" Target="../drawings/drawing15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32.xml"/><Relationship Id="rId1" Type="http://schemas.microsoft.com/office/2011/relationships/chartStyle" Target="style32.xml"/><Relationship Id="rId4" Type="http://schemas.openxmlformats.org/officeDocument/2006/relationships/chartUserShapes" Target="../drawings/drawing1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1.xml"/><Relationship Id="rId1" Type="http://schemas.microsoft.com/office/2011/relationships/chartStyle" Target="style41.xml"/><Relationship Id="rId4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2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Eesti maismaa</a:t>
            </a:r>
            <a:r>
              <a:rPr lang="et-EE" sz="1600" baseline="0">
                <a:latin typeface="Karla Medium" panose="020B0004030503030003" pitchFamily="34" charset="-70"/>
              </a:rPr>
              <a:t> jagunemine kategooriateks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7718253968254E-2"/>
          <c:y val="0.17651339869280999"/>
          <c:w val="0.92944444444444396"/>
          <c:h val="0.50801764705882402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pattFill prst="pct30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0223-4B9E-B45D-F49FB52C9F1B}"/>
              </c:ext>
            </c:extLst>
          </c:dPt>
          <c:dPt>
            <c:idx val="1"/>
            <c:bubble3D val="0"/>
            <c:spPr>
              <a:pattFill prst="ltHorz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223-4B9E-B45D-F49FB52C9F1B}"/>
              </c:ext>
            </c:extLst>
          </c:dPt>
          <c:dPt>
            <c:idx val="2"/>
            <c:bubble3D val="0"/>
            <c:spPr>
              <a:pattFill prst="pct75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23-4B9E-B45D-F49FB52C9F1B}"/>
              </c:ext>
            </c:extLst>
          </c:dPt>
          <c:dPt>
            <c:idx val="3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23-4B9E-B45D-F49FB52C9F1B}"/>
              </c:ext>
            </c:extLst>
          </c:dPt>
          <c:dPt>
            <c:idx val="4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30-4CFF-90EE-5351989AE5FD}"/>
              </c:ext>
            </c:extLst>
          </c:dPt>
          <c:dPt>
            <c:idx val="5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223-4B9E-B45D-F49FB52C9F1B}"/>
              </c:ext>
            </c:extLst>
          </c:dPt>
          <c:dPt>
            <c:idx val="6"/>
            <c:bubble3D val="0"/>
            <c:explosion val="1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23-4B9E-B45D-F49FB52C9F1B}"/>
              </c:ext>
            </c:extLst>
          </c:dPt>
          <c:dPt>
            <c:idx val="7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9B8-44E0-BC11-822A1FF6AF0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893C929-218B-46D8-99F4-32A8F9178610}" type="CELLREF">
                      <a:rPr lang="en-US"/>
                      <a:pPr/>
                      <a:t>[LAHTRIVIIDE]</a:t>
                    </a:fld>
                    <a:endParaRPr lang="et-E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{C893C929-218B-46D8-99F4-32A8F9178610}</c15:txfldGUID>
                      <c15:f>'1'!$D$8</c15:f>
                      <c15:dlblFieldTableCache>
                        <c:ptCount val="1"/>
                        <c:pt idx="0">
                          <c:v>12,9%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223-4B9E-B45D-F49FB52C9F1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13,1%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0223-4B9E-B45D-F49FB52C9F1B}"/>
                </c:ext>
              </c:extLst>
            </c:dLbl>
            <c:dLbl>
              <c:idx val="2"/>
              <c:layout>
                <c:manualLayout>
                  <c:x val="-9.2699404761904802E-2"/>
                  <c:y val="6.575663766672010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74,4%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0223-4B9E-B45D-F49FB52C9F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0223-4B9E-B45D-F49FB52C9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'1'!$A$8:$A$14</c:f>
              <c:strCache>
                <c:ptCount val="7"/>
                <c:pt idx="0">
                  <c:v>Majanduspiiranguga metsamaa</c:v>
                </c:pt>
                <c:pt idx="1">
                  <c:v>Range kaitse all metsamaa</c:v>
                </c:pt>
                <c:pt idx="2">
                  <c:v>Majanduspiiranguta metsamaa</c:v>
                </c:pt>
                <c:pt idx="3">
                  <c:v>Põllumajandusmaa</c:v>
                </c:pt>
                <c:pt idx="4">
                  <c:v>Sood</c:v>
                </c:pt>
                <c:pt idx="5">
                  <c:v>Asustusalad</c:v>
                </c:pt>
                <c:pt idx="6">
                  <c:v>Muu maismaa ja siseveed</c:v>
                </c:pt>
              </c:strCache>
            </c:strRef>
          </c:cat>
          <c:val>
            <c:numRef>
              <c:f>'1'!$C$8:$C$14</c:f>
              <c:numCache>
                <c:formatCode>General</c:formatCode>
                <c:ptCount val="7"/>
                <c:pt idx="0" formatCode="#,##0">
                  <c:v>300000</c:v>
                </c:pt>
                <c:pt idx="1">
                  <c:v>420000</c:v>
                </c:pt>
                <c:pt idx="2" formatCode="#,##0">
                  <c:v>1610000</c:v>
                </c:pt>
                <c:pt idx="3" formatCode="#,##0">
                  <c:v>1220000</c:v>
                </c:pt>
                <c:pt idx="4" formatCode="#,##0">
                  <c:v>228000</c:v>
                </c:pt>
                <c:pt idx="5" formatCode="#,##0">
                  <c:v>196700</c:v>
                </c:pt>
                <c:pt idx="6" formatCode="#,##0">
                  <c:v>559200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3-4B9E-B45D-F49FB52C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0"/>
          <c:secondPiePt val="1"/>
          <c:secondPiePt val="2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8667979002625E-2"/>
          <c:y val="0.777802287581699"/>
          <c:w val="0.886266404199475"/>
          <c:h val="0.19556339869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Distribution of private and state forest 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355573127616501"/>
          <c:y val="0.195102334165937"/>
          <c:w val="0.57707192541526398"/>
          <c:h val="0.791956872172809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63-482D-A6E6-97A4C98FF3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63-482D-A6E6-97A4C98FF3A9}"/>
              </c:ext>
            </c:extLst>
          </c:dPt>
          <c:dLbls>
            <c:dLbl>
              <c:idx val="0"/>
              <c:layout>
                <c:manualLayout>
                  <c:x val="-0.22621408603671991"/>
                  <c:y val="4.51388050871172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63-482D-A6E6-97A4C98FF3A9}"/>
                </c:ext>
              </c:extLst>
            </c:dLbl>
            <c:dLbl>
              <c:idx val="1"/>
              <c:layout>
                <c:manualLayout>
                  <c:x val="0.24947780628926966"/>
                  <c:y val="-3.201463227855078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63-482D-A6E6-97A4C98FF3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'4'!$B$28:$B$29</c:f>
              <c:strCache>
                <c:ptCount val="2"/>
                <c:pt idx="0">
                  <c:v>State forest</c:v>
                </c:pt>
                <c:pt idx="1">
                  <c:v>Private forest</c:v>
                </c:pt>
              </c:strCache>
            </c:strRef>
          </c:cat>
          <c:val>
            <c:numRef>
              <c:f>'4'!$D$28:$D$29</c:f>
              <c:numCache>
                <c:formatCode>#,##0.00</c:formatCode>
                <c:ptCount val="2"/>
                <c:pt idx="0">
                  <c:v>1178253</c:v>
                </c:pt>
                <c:pt idx="1">
                  <c:v>1143900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C-4143-98BC-6C208E7C6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400" b="1"/>
              <a:t>Raiemahtude</a:t>
            </a:r>
            <a:r>
              <a:rPr lang="et-EE" sz="1400" b="1" baseline="0"/>
              <a:t> vahekord era- ja riigimetsas 2007-2016 (raiemahu eksperthinnangu alusel)</a:t>
            </a:r>
            <a:endParaRPr lang="et-EE" sz="1400" b="1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'5'!$F$4</c:f>
              <c:strCache>
                <c:ptCount val="1"/>
                <c:pt idx="0">
                  <c:v>Eramets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'5'!$A$14:$A$25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'5'!$F$14:$F$25</c:f>
              <c:numCache>
                <c:formatCode>General</c:formatCode>
                <c:ptCount val="12"/>
                <c:pt idx="0">
                  <c:v>3.0999999999999996</c:v>
                </c:pt>
                <c:pt idx="1">
                  <c:v>3.3</c:v>
                </c:pt>
                <c:pt idx="2">
                  <c:v>2.9999999999999996</c:v>
                </c:pt>
                <c:pt idx="3">
                  <c:v>4.9000000000000004</c:v>
                </c:pt>
                <c:pt idx="4">
                  <c:v>5.3</c:v>
                </c:pt>
                <c:pt idx="5">
                  <c:v>5.2999999999999989</c:v>
                </c:pt>
                <c:pt idx="6">
                  <c:v>5</c:v>
                </c:pt>
                <c:pt idx="7">
                  <c:v>6.6</c:v>
                </c:pt>
                <c:pt idx="8">
                  <c:v>6.1000000000000005</c:v>
                </c:pt>
                <c:pt idx="9">
                  <c:v>6.7000000000000011</c:v>
                </c:pt>
                <c:pt idx="10">
                  <c:v>6.9809999999999999</c:v>
                </c:pt>
                <c:pt idx="1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8-4A9E-9461-FCB463EA754F}"/>
            </c:ext>
          </c:extLst>
        </c:ser>
        <c:ser>
          <c:idx val="1"/>
          <c:order val="1"/>
          <c:tx>
            <c:strRef>
              <c:f>'5'!$G$4</c:f>
              <c:strCache>
                <c:ptCount val="1"/>
                <c:pt idx="0">
                  <c:v>Riigimets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'5'!$A$14:$A$25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'5'!$G$14:$G$25</c:f>
              <c:numCache>
                <c:formatCode>General</c:formatCode>
                <c:ptCount val="12"/>
                <c:pt idx="0">
                  <c:v>2.5</c:v>
                </c:pt>
                <c:pt idx="1">
                  <c:v>2.7</c:v>
                </c:pt>
                <c:pt idx="2">
                  <c:v>3.1</c:v>
                </c:pt>
                <c:pt idx="3">
                  <c:v>3.5</c:v>
                </c:pt>
                <c:pt idx="4">
                  <c:v>3.8</c:v>
                </c:pt>
                <c:pt idx="5">
                  <c:v>3.9</c:v>
                </c:pt>
                <c:pt idx="6">
                  <c:v>3.9</c:v>
                </c:pt>
                <c:pt idx="7">
                  <c:v>4.0999999999999996</c:v>
                </c:pt>
                <c:pt idx="8">
                  <c:v>4.3</c:v>
                </c:pt>
                <c:pt idx="9">
                  <c:v>4.5999999999999996</c:v>
                </c:pt>
                <c:pt idx="10">
                  <c:v>4.4000000000000004</c:v>
                </c:pt>
                <c:pt idx="11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48-4A9E-9461-FCB463EA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17805496"/>
        <c:axId val="2136370056"/>
      </c:barChart>
      <c:catAx>
        <c:axId val="-211780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370056"/>
        <c:crosses val="autoZero"/>
        <c:auto val="1"/>
        <c:lblAlgn val="ctr"/>
        <c:lblOffset val="100"/>
        <c:noMultiLvlLbl val="0"/>
      </c:catAx>
      <c:valAx>
        <c:axId val="213637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Miljonit m</a:t>
                </a:r>
                <a:r>
                  <a:rPr lang="et-EE" baseline="30000"/>
                  <a:t>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80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prescribed cut  </a:t>
            </a:r>
            <a:endParaRPr lang="et-EE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'5'!$B$5</c:f>
              <c:strCache>
                <c:ptCount val="1"/>
                <c:pt idx="0">
                  <c:v>Annual felling</c:v>
                </c:pt>
              </c:strCache>
            </c:strRef>
          </c:tx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numRef>
              <c:f>'5'!$A$6:$A$29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'5'!$B$6:$B$28</c:f>
              <c:numCache>
                <c:formatCode>General</c:formatCode>
                <c:ptCount val="23"/>
                <c:pt idx="0">
                  <c:v>12.7</c:v>
                </c:pt>
                <c:pt idx="1">
                  <c:v>10.8</c:v>
                </c:pt>
                <c:pt idx="2">
                  <c:v>12.2</c:v>
                </c:pt>
                <c:pt idx="3">
                  <c:v>9.9</c:v>
                </c:pt>
                <c:pt idx="4">
                  <c:v>9.8000000000000007</c:v>
                </c:pt>
                <c:pt idx="5">
                  <c:v>8.3000000000000007</c:v>
                </c:pt>
                <c:pt idx="6">
                  <c:v>8</c:v>
                </c:pt>
                <c:pt idx="7">
                  <c:v>5.6</c:v>
                </c:pt>
                <c:pt idx="8">
                  <c:v>5.6</c:v>
                </c:pt>
                <c:pt idx="9">
                  <c:v>6</c:v>
                </c:pt>
                <c:pt idx="10">
                  <c:v>6.1</c:v>
                </c:pt>
                <c:pt idx="11">
                  <c:v>8.4</c:v>
                </c:pt>
                <c:pt idx="12">
                  <c:v>9.1</c:v>
                </c:pt>
                <c:pt idx="13">
                  <c:v>9.1999999999999993</c:v>
                </c:pt>
                <c:pt idx="14">
                  <c:v>8.9</c:v>
                </c:pt>
                <c:pt idx="15">
                  <c:v>10.7</c:v>
                </c:pt>
                <c:pt idx="16">
                  <c:v>10.4</c:v>
                </c:pt>
                <c:pt idx="17">
                  <c:v>11.3</c:v>
                </c:pt>
                <c:pt idx="18" formatCode="0.0">
                  <c:v>11.381</c:v>
                </c:pt>
                <c:pt idx="19" formatCode="0.0">
                  <c:v>12.573</c:v>
                </c:pt>
                <c:pt idx="20">
                  <c:v>11.26</c:v>
                </c:pt>
                <c:pt idx="21">
                  <c:v>10.5</c:v>
                </c:pt>
                <c:pt idx="2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B-45B9-B2F0-0972F3E89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17158904"/>
        <c:axId val="-2117155416"/>
      </c:barChart>
      <c:lineChart>
        <c:grouping val="standard"/>
        <c:varyColors val="0"/>
        <c:ser>
          <c:idx val="0"/>
          <c:order val="1"/>
          <c:tx>
            <c:strRef>
              <c:f>'5'!$D$5</c:f>
              <c:strCache>
                <c:ptCount val="1"/>
                <c:pt idx="0">
                  <c:v>Increment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'5'!$A$6:$A$29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'5'!$D$6:$D$29</c:f>
              <c:numCache>
                <c:formatCode>General</c:formatCode>
                <c:ptCount val="24"/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14</c:v>
                </c:pt>
                <c:pt idx="5">
                  <c:v>14.2</c:v>
                </c:pt>
                <c:pt idx="6">
                  <c:v>14.1</c:v>
                </c:pt>
                <c:pt idx="7">
                  <c:v>14.2</c:v>
                </c:pt>
                <c:pt idx="8">
                  <c:v>14.1</c:v>
                </c:pt>
                <c:pt idx="9">
                  <c:v>14.1</c:v>
                </c:pt>
                <c:pt idx="10">
                  <c:v>14.2</c:v>
                </c:pt>
                <c:pt idx="11">
                  <c:v>14.5</c:v>
                </c:pt>
                <c:pt idx="12">
                  <c:v>14.8</c:v>
                </c:pt>
                <c:pt idx="13">
                  <c:v>15.1</c:v>
                </c:pt>
                <c:pt idx="14">
                  <c:v>15.5</c:v>
                </c:pt>
                <c:pt idx="15">
                  <c:v>15.7</c:v>
                </c:pt>
                <c:pt idx="16">
                  <c:v>15.9</c:v>
                </c:pt>
                <c:pt idx="17" formatCode="0.0">
                  <c:v>16</c:v>
                </c:pt>
                <c:pt idx="18" formatCode="0.0">
                  <c:v>16.100000000000001</c:v>
                </c:pt>
                <c:pt idx="19" formatCode="0.0">
                  <c:v>16.3</c:v>
                </c:pt>
                <c:pt idx="20" formatCode="0.0">
                  <c:v>16.399999999999999</c:v>
                </c:pt>
                <c:pt idx="21" formatCode="0.0">
                  <c:v>16.100000000000001</c:v>
                </c:pt>
                <c:pt idx="22" formatCode="0.0">
                  <c:v>15.8</c:v>
                </c:pt>
                <c:pt idx="23" formatCode="0.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7-420F-A584-6E8FF1F3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7158904"/>
        <c:axId val="-2117155416"/>
      </c:lineChart>
      <c:dateAx>
        <c:axId val="-211715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155416"/>
        <c:crosses val="autoZero"/>
        <c:auto val="0"/>
        <c:lblOffset val="100"/>
        <c:baseTimeUnit val="days"/>
      </c:dateAx>
      <c:valAx>
        <c:axId val="-211715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Million m</a:t>
                </a:r>
                <a:r>
                  <a:rPr lang="et-EE" baseline="30000"/>
                  <a:t>3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715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/>
              <a:t>Aastane raiemaht</a:t>
            </a:r>
            <a:endParaRPr lang="et-EE" sz="1600" b="0" baseline="30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32E69">
                <a:alpha val="90000"/>
              </a:srgbClr>
            </a:solidFill>
            <a:ln w="0">
              <a:noFill/>
            </a:ln>
            <a:effectLst/>
          </c:spPr>
          <c:invertIfNegative val="0"/>
          <c:cat>
            <c:numRef>
              <c:f>'5'!$A$6:$A$29</c:f>
              <c:numCache>
                <c:formatCode>General</c:formatCod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</c:numCache>
            </c:numRef>
          </c:cat>
          <c:val>
            <c:numRef>
              <c:f>'5'!$B$6:$B$28</c:f>
              <c:numCache>
                <c:formatCode>General</c:formatCode>
                <c:ptCount val="23"/>
                <c:pt idx="0">
                  <c:v>12.7</c:v>
                </c:pt>
                <c:pt idx="1">
                  <c:v>10.8</c:v>
                </c:pt>
                <c:pt idx="2">
                  <c:v>12.2</c:v>
                </c:pt>
                <c:pt idx="3">
                  <c:v>9.9</c:v>
                </c:pt>
                <c:pt idx="4">
                  <c:v>9.8000000000000007</c:v>
                </c:pt>
                <c:pt idx="5">
                  <c:v>8.3000000000000007</c:v>
                </c:pt>
                <c:pt idx="6">
                  <c:v>8</c:v>
                </c:pt>
                <c:pt idx="7">
                  <c:v>5.6</c:v>
                </c:pt>
                <c:pt idx="8">
                  <c:v>5.6</c:v>
                </c:pt>
                <c:pt idx="9">
                  <c:v>6</c:v>
                </c:pt>
                <c:pt idx="10">
                  <c:v>6.1</c:v>
                </c:pt>
                <c:pt idx="11">
                  <c:v>8.4</c:v>
                </c:pt>
                <c:pt idx="12">
                  <c:v>9.1</c:v>
                </c:pt>
                <c:pt idx="13">
                  <c:v>9.1999999999999993</c:v>
                </c:pt>
                <c:pt idx="14">
                  <c:v>8.9</c:v>
                </c:pt>
                <c:pt idx="15">
                  <c:v>10.7</c:v>
                </c:pt>
                <c:pt idx="16">
                  <c:v>10.4</c:v>
                </c:pt>
                <c:pt idx="17">
                  <c:v>11.3</c:v>
                </c:pt>
                <c:pt idx="18" formatCode="0.0">
                  <c:v>11.381</c:v>
                </c:pt>
                <c:pt idx="19" formatCode="0.0">
                  <c:v>12.573</c:v>
                </c:pt>
                <c:pt idx="20">
                  <c:v>11.26</c:v>
                </c:pt>
                <c:pt idx="21">
                  <c:v>10.5</c:v>
                </c:pt>
                <c:pt idx="2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8-4331-B58B-9BBBE2C6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7"/>
        <c:axId val="-2116986088"/>
        <c:axId val="-2116982600"/>
        <c:extLst/>
      </c:barChart>
      <c:lineChart>
        <c:grouping val="standard"/>
        <c:varyColors val="0"/>
        <c:ser>
          <c:idx val="4"/>
          <c:order val="1"/>
          <c:tx>
            <c:strRef>
              <c:f>'5'!$C$4</c:f>
              <c:strCache>
                <c:ptCount val="1"/>
                <c:pt idx="0">
                  <c:v>Keskmine optimaalne raiemaht MAK 2020 järgi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'5'!$A$6:$A$25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'5'!$C$6:$C$27</c:f>
              <c:numCache>
                <c:formatCode>General</c:formatCode>
                <c:ptCount val="22"/>
                <c:pt idx="11">
                  <c:v>13.5</c:v>
                </c:pt>
                <c:pt idx="12">
                  <c:v>13.5</c:v>
                </c:pt>
                <c:pt idx="13">
                  <c:v>13.5</c:v>
                </c:pt>
                <c:pt idx="14">
                  <c:v>13.5</c:v>
                </c:pt>
                <c:pt idx="15">
                  <c:v>13.5</c:v>
                </c:pt>
                <c:pt idx="16">
                  <c:v>13.5</c:v>
                </c:pt>
                <c:pt idx="17">
                  <c:v>13.5</c:v>
                </c:pt>
                <c:pt idx="18">
                  <c:v>13.5</c:v>
                </c:pt>
                <c:pt idx="19">
                  <c:v>13.5</c:v>
                </c:pt>
                <c:pt idx="20">
                  <c:v>13.5</c:v>
                </c:pt>
                <c:pt idx="21">
                  <c:v>13.5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E458-4331-B58B-9BBBE2C6F78A}"/>
            </c:ext>
          </c:extLst>
        </c:ser>
        <c:ser>
          <c:idx val="5"/>
          <c:order val="2"/>
          <c:tx>
            <c:strRef>
              <c:f>'5'!$D$4</c:f>
              <c:strCache>
                <c:ptCount val="1"/>
                <c:pt idx="0">
                  <c:v>Metsade juurdekasv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'5'!$A$6:$A$25</c:f>
              <c:numCache>
                <c:formatCode>General</c:formatCod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</c:numCache>
            </c:numRef>
          </c:cat>
          <c:val>
            <c:numRef>
              <c:f>'5'!$D$6:$D$29</c:f>
              <c:numCache>
                <c:formatCode>General</c:formatCode>
                <c:ptCount val="24"/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14</c:v>
                </c:pt>
                <c:pt idx="5">
                  <c:v>14.2</c:v>
                </c:pt>
                <c:pt idx="6">
                  <c:v>14.1</c:v>
                </c:pt>
                <c:pt idx="7">
                  <c:v>14.2</c:v>
                </c:pt>
                <c:pt idx="8">
                  <c:v>14.1</c:v>
                </c:pt>
                <c:pt idx="9">
                  <c:v>14.1</c:v>
                </c:pt>
                <c:pt idx="10">
                  <c:v>14.2</c:v>
                </c:pt>
                <c:pt idx="11">
                  <c:v>14.5</c:v>
                </c:pt>
                <c:pt idx="12">
                  <c:v>14.8</c:v>
                </c:pt>
                <c:pt idx="13">
                  <c:v>15.1</c:v>
                </c:pt>
                <c:pt idx="14">
                  <c:v>15.5</c:v>
                </c:pt>
                <c:pt idx="15">
                  <c:v>15.7</c:v>
                </c:pt>
                <c:pt idx="16">
                  <c:v>15.9</c:v>
                </c:pt>
                <c:pt idx="17" formatCode="0.0">
                  <c:v>16</c:v>
                </c:pt>
                <c:pt idx="18" formatCode="0.0">
                  <c:v>16.100000000000001</c:v>
                </c:pt>
                <c:pt idx="19" formatCode="0.0">
                  <c:v>16.3</c:v>
                </c:pt>
                <c:pt idx="20" formatCode="0.0">
                  <c:v>16.399999999999999</c:v>
                </c:pt>
                <c:pt idx="21" formatCode="0.0">
                  <c:v>16.100000000000001</c:v>
                </c:pt>
                <c:pt idx="22" formatCode="0.0">
                  <c:v>15.8</c:v>
                </c:pt>
                <c:pt idx="23" formatCode="0.0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58-4331-B58B-9BBBE2C6F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6986088"/>
        <c:axId val="-2116982600"/>
      </c:lineChart>
      <c:dateAx>
        <c:axId val="-211698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982600"/>
        <c:crosses val="autoZero"/>
        <c:auto val="0"/>
        <c:lblOffset val="100"/>
        <c:baseTimeUnit val="days"/>
      </c:dateAx>
      <c:valAx>
        <c:axId val="-211698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Miljonit m</a:t>
                </a:r>
                <a:r>
                  <a:rPr lang="et-EE" baseline="30000"/>
                  <a:t>3</a:t>
                </a:r>
                <a:endParaRPr lang="et-E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98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Number of employees in Estonian forest and timber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5.24412813782892E-3"/>
          <c:y val="0.20525904096050701"/>
          <c:w val="0.99397744960578804"/>
          <c:h val="0.612355801633923"/>
        </c:manualLayout>
      </c:layout>
      <c:ofPieChart>
        <c:ofPieType val="pie"/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47-4DA2-A063-2CC8C410C1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47-4DA2-A063-2CC8C410C1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47-4DA2-A063-2CC8C410C1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47-4DA2-A063-2CC8C410C1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47-4DA2-A063-2CC8C410C1B5}"/>
              </c:ext>
            </c:extLst>
          </c:dPt>
          <c:dPt>
            <c:idx val="5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47-4DA2-A063-2CC8C410C1B5}"/>
              </c:ext>
            </c:extLst>
          </c:dPt>
          <c:dLbls>
            <c:dLbl>
              <c:idx val="0"/>
              <c:layout>
                <c:manualLayout>
                  <c:x val="3.1923871083580212E-2"/>
                  <c:y val="-3.84529900863447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Karla" pitchFamily="2" charset="0"/>
                        <a:ea typeface="+mn-ea"/>
                        <a:cs typeface="+mn-cs"/>
                      </a:defRPr>
                    </a:pPr>
                    <a:r>
                      <a:rPr lang="en-US" sz="1050"/>
                      <a:t>Total number of employees</a:t>
                    </a:r>
                    <a:r>
                      <a:rPr lang="en-US" sz="1050" baseline="0"/>
                      <a:t> </a:t>
                    </a:r>
                    <a:fld id="{837DAF0E-299F-4C3F-8B6D-3099C283605A}" type="VALUE">
                      <a:rPr lang="en-US" sz="1050"/>
                      <a:pPr>
                        <a:defRPr sz="1050"/>
                      </a:pPr>
                      <a:t>[VÄÄRTUS]</a:t>
                    </a:fld>
                    <a:endParaRPr lang="en-US" sz="10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5827273543405"/>
                      <c:h val="0.1269187719859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47-4DA2-A063-2CC8C410C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'6'!$A$12:$E$12</c:f>
              <c:strCache>
                <c:ptCount val="5"/>
                <c:pt idx="0">
                  <c:v>Total number of employees</c:v>
                </c:pt>
                <c:pt idx="1">
                  <c:v>Forest management</c:v>
                </c:pt>
                <c:pt idx="2">
                  <c:v>Timber industry</c:v>
                </c:pt>
                <c:pt idx="3">
                  <c:v>Paper industry</c:v>
                </c:pt>
                <c:pt idx="4">
                  <c:v>Furniture industry</c:v>
                </c:pt>
              </c:strCache>
            </c:strRef>
          </c:cat>
          <c:val>
            <c:numRef>
              <c:f>'6'!$A$18:$E$18</c:f>
              <c:numCache>
                <c:formatCode>General</c:formatCode>
                <c:ptCount val="5"/>
                <c:pt idx="0" formatCode="#,##0">
                  <c:v>681000</c:v>
                </c:pt>
                <c:pt idx="1">
                  <c:v>5800</c:v>
                </c:pt>
                <c:pt idx="2">
                  <c:v>20600</c:v>
                </c:pt>
                <c:pt idx="3">
                  <c:v>1800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7-4DA2-A063-2CC8C410C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690304231E-2"/>
          <c:y val="0.88923188562890498"/>
          <c:w val="0.8999998554753080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Tööga hõivatuid Eesti Metsa- ja Puidutööstuses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5.2440944881889801E-3"/>
          <c:y val="0.232072032662584"/>
          <c:w val="0.99397744960578804"/>
          <c:h val="0.612355801633923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A8-4717-A042-8603869BF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A8-4717-A042-8603869BF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A8-4717-A042-8603869BFA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A8-4717-A042-8603869BFA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A8-4717-A042-8603869BFAE9}"/>
              </c:ext>
            </c:extLst>
          </c:dPt>
          <c:dPt>
            <c:idx val="5"/>
            <c:bubble3D val="0"/>
            <c:explosion val="9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A8-4717-A042-8603869BFAE9}"/>
              </c:ext>
            </c:extLst>
          </c:dPt>
          <c:dLbls>
            <c:dLbl>
              <c:idx val="0"/>
              <c:layout>
                <c:manualLayout>
                  <c:x val="6.0336116347966602E-2"/>
                  <c:y val="-9.582556729090856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Karla" pitchFamily="2" charset="0"/>
                        <a:ea typeface="+mn-ea"/>
                        <a:cs typeface="+mn-cs"/>
                      </a:defRPr>
                    </a:pPr>
                    <a:r>
                      <a:rPr lang="en-US" sz="1100"/>
                      <a:t>Hõivatute arv kokku </a:t>
                    </a:r>
                    <a:fld id="{13B88849-9213-47F9-998C-0B454982C10B}" type="VALUE">
                      <a:rPr lang="en-US" sz="1100"/>
                      <a:pPr>
                        <a:defRPr sz="1100"/>
                      </a:pPr>
                      <a:t>[VÄÄRTUS]</a:t>
                    </a:fld>
                    <a:endParaRPr lang="en-US" sz="11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FA8-4717-A042-8603869BF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'6'!$A$13:$E$13</c:f>
              <c:strCache>
                <c:ptCount val="5"/>
                <c:pt idx="0">
                  <c:v>Hõivatuid kokku</c:v>
                </c:pt>
                <c:pt idx="1">
                  <c:v>Metsa majandamine</c:v>
                </c:pt>
                <c:pt idx="2">
                  <c:v>Puidutööstus</c:v>
                </c:pt>
                <c:pt idx="3">
                  <c:v>Paberitööstus</c:v>
                </c:pt>
                <c:pt idx="4">
                  <c:v>Mööblitööstus</c:v>
                </c:pt>
              </c:strCache>
            </c:strRef>
          </c:cat>
          <c:val>
            <c:numRef>
              <c:f>'6'!$A$18:$E$18</c:f>
              <c:numCache>
                <c:formatCode>General</c:formatCode>
                <c:ptCount val="5"/>
                <c:pt idx="0" formatCode="#,##0">
                  <c:v>681000</c:v>
                </c:pt>
                <c:pt idx="1">
                  <c:v>5800</c:v>
                </c:pt>
                <c:pt idx="2">
                  <c:v>20600</c:v>
                </c:pt>
                <c:pt idx="3">
                  <c:v>1800</c:v>
                </c:pt>
                <c:pt idx="4">
                  <c:v>8400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A8-4717-A042-8603869B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4.99999690304231E-2"/>
          <c:y val="0.88923188562890498"/>
          <c:w val="0.89999985547530803"/>
          <c:h val="7.1542619156746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Puidutööstuses hõivatute osakaal maakondade lõikes, 2020-2022 keskmine</a:t>
            </a:r>
          </a:p>
        </c:rich>
      </c:tx>
      <c:layout>
        <c:manualLayout>
          <c:xMode val="edge"/>
          <c:yMode val="edge"/>
          <c:x val="0.171722222222222"/>
          <c:y val="1.20481927710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463692038495201"/>
          <c:y val="0.17742971887550199"/>
          <c:w val="0.762140857392826"/>
          <c:h val="0.6540429434272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32E69"/>
            </a:solidFill>
            <a:ln>
              <a:noFill/>
            </a:ln>
            <a:effectLst/>
          </c:spPr>
          <c:invertIfNegative val="0"/>
          <c:cat>
            <c:strRef>
              <c:f>'7'!$A$7:$A$21</c:f>
              <c:strCache>
                <c:ptCount val="15"/>
                <c:pt idx="0">
                  <c:v>Harjumaa</c:v>
                </c:pt>
                <c:pt idx="1">
                  <c:v>Ida-Virumaa</c:v>
                </c:pt>
                <c:pt idx="2">
                  <c:v>Saare maakond</c:v>
                </c:pt>
                <c:pt idx="3">
                  <c:v>Tartumaa</c:v>
                </c:pt>
                <c:pt idx="4">
                  <c:v>Hiiu maakond</c:v>
                </c:pt>
                <c:pt idx="5">
                  <c:v>Raplamaa</c:v>
                </c:pt>
                <c:pt idx="6">
                  <c:v>Lääne maakond</c:v>
                </c:pt>
                <c:pt idx="7">
                  <c:v>Pärnumaa</c:v>
                </c:pt>
                <c:pt idx="8">
                  <c:v>Lääne-Virumaa</c:v>
                </c:pt>
                <c:pt idx="9">
                  <c:v>Võrumaa</c:v>
                </c:pt>
                <c:pt idx="10">
                  <c:v>Järvamaa</c:v>
                </c:pt>
                <c:pt idx="11">
                  <c:v>Põlvamaa</c:v>
                </c:pt>
                <c:pt idx="12">
                  <c:v>Valgamaa</c:v>
                </c:pt>
                <c:pt idx="13">
                  <c:v>Viljandimaak</c:v>
                </c:pt>
                <c:pt idx="14">
                  <c:v>Jõgevamaa</c:v>
                </c:pt>
              </c:strCache>
            </c:strRef>
          </c:cat>
          <c:val>
            <c:numRef>
              <c:f>'7'!$B$7:$B$21</c:f>
              <c:numCache>
                <c:formatCode>0%</c:formatCode>
                <c:ptCount val="15"/>
                <c:pt idx="0">
                  <c:v>2.3699999999999999E-2</c:v>
                </c:pt>
                <c:pt idx="1">
                  <c:v>3.2349999999999997E-2</c:v>
                </c:pt>
                <c:pt idx="2">
                  <c:v>5.1999999999999998E-2</c:v>
                </c:pt>
                <c:pt idx="3">
                  <c:v>5.1999999999999998E-2</c:v>
                </c:pt>
                <c:pt idx="4">
                  <c:v>4.2000000000000003E-2</c:v>
                </c:pt>
                <c:pt idx="5">
                  <c:v>8.7099999999999997E-2</c:v>
                </c:pt>
                <c:pt idx="6">
                  <c:v>0.112</c:v>
                </c:pt>
                <c:pt idx="7">
                  <c:v>7.4999999999999997E-2</c:v>
                </c:pt>
                <c:pt idx="8">
                  <c:v>0.112</c:v>
                </c:pt>
                <c:pt idx="9">
                  <c:v>0.115</c:v>
                </c:pt>
                <c:pt idx="10">
                  <c:v>0.121</c:v>
                </c:pt>
                <c:pt idx="11">
                  <c:v>0.123</c:v>
                </c:pt>
                <c:pt idx="12">
                  <c:v>0.126</c:v>
                </c:pt>
                <c:pt idx="13">
                  <c:v>0.13700000000000001</c:v>
                </c:pt>
                <c:pt idx="14">
                  <c:v>0.123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0-46EB-BF4C-DD662BC72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17542808"/>
        <c:axId val="-2117599576"/>
      </c:barChart>
      <c:catAx>
        <c:axId val="-2117542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599576"/>
        <c:crosses val="autoZero"/>
        <c:auto val="1"/>
        <c:lblAlgn val="ctr"/>
        <c:lblOffset val="100"/>
        <c:noMultiLvlLbl val="0"/>
      </c:catAx>
      <c:valAx>
        <c:axId val="-2117599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542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 hõivatute arv ja lisandväärtus hõivatu kohta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3929166666666694E-2"/>
          <c:y val="0.16940363990233201"/>
          <c:w val="0.90195972222222198"/>
          <c:h val="0.62925682248821702"/>
        </c:manualLayout>
      </c:layout>
      <c:lineChart>
        <c:grouping val="standard"/>
        <c:varyColors val="0"/>
        <c:ser>
          <c:idx val="0"/>
          <c:order val="0"/>
          <c:tx>
            <c:strRef>
              <c:f>'8'!$B$6</c:f>
              <c:strCache>
                <c:ptCount val="1"/>
                <c:pt idx="0">
                  <c:v>Hõivatute arv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'8'!$A$7:$A$28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'8'!$B$7:$B$28</c:f>
              <c:numCache>
                <c:formatCode>General</c:formatCode>
                <c:ptCount val="22"/>
                <c:pt idx="0">
                  <c:v>43400</c:v>
                </c:pt>
                <c:pt idx="1">
                  <c:v>40000</c:v>
                </c:pt>
                <c:pt idx="2">
                  <c:v>42200</c:v>
                </c:pt>
                <c:pt idx="3">
                  <c:v>46900</c:v>
                </c:pt>
                <c:pt idx="4">
                  <c:v>45700</c:v>
                </c:pt>
                <c:pt idx="5">
                  <c:v>41000</c:v>
                </c:pt>
                <c:pt idx="6">
                  <c:v>41900</c:v>
                </c:pt>
                <c:pt idx="7">
                  <c:v>40000</c:v>
                </c:pt>
                <c:pt idx="8">
                  <c:v>33200</c:v>
                </c:pt>
                <c:pt idx="9">
                  <c:v>30400</c:v>
                </c:pt>
                <c:pt idx="10">
                  <c:v>29000</c:v>
                </c:pt>
                <c:pt idx="11">
                  <c:v>31000</c:v>
                </c:pt>
                <c:pt idx="12">
                  <c:v>33400</c:v>
                </c:pt>
                <c:pt idx="13">
                  <c:v>34900</c:v>
                </c:pt>
                <c:pt idx="14">
                  <c:v>34800</c:v>
                </c:pt>
                <c:pt idx="15">
                  <c:v>37900</c:v>
                </c:pt>
                <c:pt idx="16">
                  <c:v>35700</c:v>
                </c:pt>
                <c:pt idx="17">
                  <c:v>33800</c:v>
                </c:pt>
                <c:pt idx="18">
                  <c:v>35300</c:v>
                </c:pt>
                <c:pt idx="19">
                  <c:v>35800</c:v>
                </c:pt>
                <c:pt idx="20">
                  <c:v>31300</c:v>
                </c:pt>
                <c:pt idx="21">
                  <c:v>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25-441A-ACD5-1A02B46F359A}"/>
            </c:ext>
          </c:extLst>
        </c:ser>
        <c:ser>
          <c:idx val="1"/>
          <c:order val="1"/>
          <c:tx>
            <c:strRef>
              <c:f>'8'!$D$6</c:f>
              <c:strCache>
                <c:ptCount val="1"/>
                <c:pt idx="0">
                  <c:v>Otsene lisandväärtus hõivatu kohta (€/in)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'8'!$A$7:$A$28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'8'!$D$7:$D$28</c:f>
              <c:numCache>
                <c:formatCode>0</c:formatCode>
                <c:ptCount val="22"/>
                <c:pt idx="0">
                  <c:v>5046.0829493087558</c:v>
                </c:pt>
                <c:pt idx="1">
                  <c:v>6850</c:v>
                </c:pt>
                <c:pt idx="2">
                  <c:v>8080.5687203791467</c:v>
                </c:pt>
                <c:pt idx="3">
                  <c:v>7697.2281449893389</c:v>
                </c:pt>
                <c:pt idx="4">
                  <c:v>8358.8621444201308</c:v>
                </c:pt>
                <c:pt idx="5">
                  <c:v>10073.170731707318</c:v>
                </c:pt>
                <c:pt idx="6">
                  <c:v>11431.980906921241</c:v>
                </c:pt>
                <c:pt idx="7">
                  <c:v>15300</c:v>
                </c:pt>
                <c:pt idx="8">
                  <c:v>14728.915662650603</c:v>
                </c:pt>
                <c:pt idx="9">
                  <c:v>13519.736842105263</c:v>
                </c:pt>
                <c:pt idx="10">
                  <c:v>19068.96551724138</c:v>
                </c:pt>
                <c:pt idx="11">
                  <c:v>21322.580645161292</c:v>
                </c:pt>
                <c:pt idx="12">
                  <c:v>19790.419161676647</c:v>
                </c:pt>
                <c:pt idx="13">
                  <c:v>19799.426934097421</c:v>
                </c:pt>
                <c:pt idx="14">
                  <c:v>23103.448275862069</c:v>
                </c:pt>
                <c:pt idx="15">
                  <c:v>22058.047493403694</c:v>
                </c:pt>
                <c:pt idx="16">
                  <c:v>25462.18487394958</c:v>
                </c:pt>
                <c:pt idx="17">
                  <c:v>31025.798816568047</c:v>
                </c:pt>
                <c:pt idx="18">
                  <c:v>33752.606232294616</c:v>
                </c:pt>
                <c:pt idx="19">
                  <c:v>33418.82681564246</c:v>
                </c:pt>
                <c:pt idx="20">
                  <c:v>36186.166140575078</c:v>
                </c:pt>
                <c:pt idx="21">
                  <c:v>34141.352997058828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5-441A-ACD5-1A02B46F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7849112"/>
        <c:axId val="-2117845640"/>
      </c:lineChart>
      <c:dateAx>
        <c:axId val="-211784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45640"/>
        <c:crosses val="autoZero"/>
        <c:auto val="0"/>
        <c:lblOffset val="100"/>
        <c:baseTimeUnit val="days"/>
      </c:dateAx>
      <c:valAx>
        <c:axId val="-211784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49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866856011704965"/>
          <c:y val="0.91460384589760302"/>
          <c:w val="0.64266287976590064"/>
          <c:h val="7.7376105243249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Number of employees and added value per employee in forest and timber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'8'!$B$5</c:f>
              <c:strCache>
                <c:ptCount val="1"/>
                <c:pt idx="0">
                  <c:v>Number of employees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'8'!$A$7:$A$28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'8'!$B$7:$B$28</c:f>
              <c:numCache>
                <c:formatCode>General</c:formatCode>
                <c:ptCount val="22"/>
                <c:pt idx="0">
                  <c:v>43400</c:v>
                </c:pt>
                <c:pt idx="1">
                  <c:v>40000</c:v>
                </c:pt>
                <c:pt idx="2">
                  <c:v>42200</c:v>
                </c:pt>
                <c:pt idx="3">
                  <c:v>46900</c:v>
                </c:pt>
                <c:pt idx="4">
                  <c:v>45700</c:v>
                </c:pt>
                <c:pt idx="5">
                  <c:v>41000</c:v>
                </c:pt>
                <c:pt idx="6">
                  <c:v>41900</c:v>
                </c:pt>
                <c:pt idx="7">
                  <c:v>40000</c:v>
                </c:pt>
                <c:pt idx="8">
                  <c:v>33200</c:v>
                </c:pt>
                <c:pt idx="9">
                  <c:v>30400</c:v>
                </c:pt>
                <c:pt idx="10">
                  <c:v>29000</c:v>
                </c:pt>
                <c:pt idx="11">
                  <c:v>31000</c:v>
                </c:pt>
                <c:pt idx="12">
                  <c:v>33400</c:v>
                </c:pt>
                <c:pt idx="13">
                  <c:v>34900</c:v>
                </c:pt>
                <c:pt idx="14">
                  <c:v>34800</c:v>
                </c:pt>
                <c:pt idx="15">
                  <c:v>37900</c:v>
                </c:pt>
                <c:pt idx="16">
                  <c:v>35700</c:v>
                </c:pt>
                <c:pt idx="17">
                  <c:v>33800</c:v>
                </c:pt>
                <c:pt idx="18">
                  <c:v>35300</c:v>
                </c:pt>
                <c:pt idx="19">
                  <c:v>35800</c:v>
                </c:pt>
                <c:pt idx="20">
                  <c:v>31300</c:v>
                </c:pt>
                <c:pt idx="21">
                  <c:v>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C-4AC4-B177-76DAA1207A5B}"/>
            </c:ext>
          </c:extLst>
        </c:ser>
        <c:ser>
          <c:idx val="1"/>
          <c:order val="1"/>
          <c:tx>
            <c:strRef>
              <c:f>'8'!$D$5</c:f>
              <c:strCache>
                <c:ptCount val="1"/>
                <c:pt idx="0">
                  <c:v>Added value per employee (€/pp)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'8'!$A$7:$A$28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f>'8'!$D$7:$D$28</c:f>
              <c:numCache>
                <c:formatCode>0</c:formatCode>
                <c:ptCount val="22"/>
                <c:pt idx="0">
                  <c:v>5046.0829493087558</c:v>
                </c:pt>
                <c:pt idx="1">
                  <c:v>6850</c:v>
                </c:pt>
                <c:pt idx="2">
                  <c:v>8080.5687203791467</c:v>
                </c:pt>
                <c:pt idx="3">
                  <c:v>7697.2281449893389</c:v>
                </c:pt>
                <c:pt idx="4">
                  <c:v>8358.8621444201308</c:v>
                </c:pt>
                <c:pt idx="5">
                  <c:v>10073.170731707318</c:v>
                </c:pt>
                <c:pt idx="6">
                  <c:v>11431.980906921241</c:v>
                </c:pt>
                <c:pt idx="7">
                  <c:v>15300</c:v>
                </c:pt>
                <c:pt idx="8">
                  <c:v>14728.915662650603</c:v>
                </c:pt>
                <c:pt idx="9">
                  <c:v>13519.736842105263</c:v>
                </c:pt>
                <c:pt idx="10">
                  <c:v>19068.96551724138</c:v>
                </c:pt>
                <c:pt idx="11">
                  <c:v>21322.580645161292</c:v>
                </c:pt>
                <c:pt idx="12">
                  <c:v>19790.419161676647</c:v>
                </c:pt>
                <c:pt idx="13">
                  <c:v>19799.426934097421</c:v>
                </c:pt>
                <c:pt idx="14">
                  <c:v>23103.448275862069</c:v>
                </c:pt>
                <c:pt idx="15">
                  <c:v>22058.047493403694</c:v>
                </c:pt>
                <c:pt idx="16">
                  <c:v>25462.18487394958</c:v>
                </c:pt>
                <c:pt idx="17">
                  <c:v>31025.798816568047</c:v>
                </c:pt>
                <c:pt idx="18">
                  <c:v>33752.606232294616</c:v>
                </c:pt>
                <c:pt idx="19">
                  <c:v>33418.82681564246</c:v>
                </c:pt>
                <c:pt idx="20">
                  <c:v>36186.166140575078</c:v>
                </c:pt>
                <c:pt idx="21">
                  <c:v>34141.352997058828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C-4AC4-B177-76DAA1207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250184"/>
        <c:axId val="-2116246856"/>
      </c:lineChart>
      <c:dateAx>
        <c:axId val="-21162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46856"/>
        <c:crosses val="autoZero"/>
        <c:auto val="0"/>
        <c:lblOffset val="100"/>
        <c:baseTimeUnit val="days"/>
      </c:dateAx>
      <c:valAx>
        <c:axId val="-21162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5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Lisandväärtuse muutus metsa- ja puidusektori ettevõtetes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34005106086885E-2"/>
          <c:y val="0.198337892209521"/>
          <c:w val="0.88887426878823494"/>
          <c:h val="0.588954723255533"/>
        </c:manualLayout>
      </c:layout>
      <c:lineChart>
        <c:grouping val="standar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Metsamajandus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'9'!$B$8:$B$30</c:f>
              <c:numCache>
                <c:formatCode>General</c:formatCode>
                <c:ptCount val="23"/>
                <c:pt idx="0">
                  <c:v>32</c:v>
                </c:pt>
                <c:pt idx="1">
                  <c:v>50</c:v>
                </c:pt>
                <c:pt idx="2">
                  <c:v>57</c:v>
                </c:pt>
                <c:pt idx="3">
                  <c:v>53</c:v>
                </c:pt>
                <c:pt idx="4">
                  <c:v>52</c:v>
                </c:pt>
                <c:pt idx="5">
                  <c:v>73</c:v>
                </c:pt>
                <c:pt idx="6">
                  <c:v>61</c:v>
                </c:pt>
                <c:pt idx="7">
                  <c:v>130</c:v>
                </c:pt>
                <c:pt idx="8">
                  <c:v>95</c:v>
                </c:pt>
                <c:pt idx="9">
                  <c:v>84</c:v>
                </c:pt>
                <c:pt idx="10">
                  <c:v>123</c:v>
                </c:pt>
                <c:pt idx="11">
                  <c:v>173</c:v>
                </c:pt>
                <c:pt idx="12">
                  <c:v>155</c:v>
                </c:pt>
                <c:pt idx="13">
                  <c:v>154</c:v>
                </c:pt>
                <c:pt idx="14">
                  <c:v>198</c:v>
                </c:pt>
                <c:pt idx="15">
                  <c:v>171</c:v>
                </c:pt>
                <c:pt idx="16">
                  <c:v>212</c:v>
                </c:pt>
                <c:pt idx="17">
                  <c:v>297</c:v>
                </c:pt>
                <c:pt idx="18">
                  <c:v>385</c:v>
                </c:pt>
                <c:pt idx="19">
                  <c:v>400</c:v>
                </c:pt>
                <c:pt idx="20">
                  <c:v>262</c:v>
                </c:pt>
                <c:pt idx="21">
                  <c:v>470</c:v>
                </c:pt>
                <c:pt idx="22" formatCode="0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B36-B6BD-418B719D3B40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Puidutööstus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'9'!$C$8:$C$30</c:f>
              <c:numCache>
                <c:formatCode>General</c:formatCode>
                <c:ptCount val="23"/>
                <c:pt idx="0">
                  <c:v>99</c:v>
                </c:pt>
                <c:pt idx="1">
                  <c:v>117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221</c:v>
                </c:pt>
                <c:pt idx="6">
                  <c:v>275</c:v>
                </c:pt>
                <c:pt idx="7">
                  <c:v>313</c:v>
                </c:pt>
                <c:pt idx="8">
                  <c:v>248</c:v>
                </c:pt>
                <c:pt idx="9">
                  <c:v>213</c:v>
                </c:pt>
                <c:pt idx="10">
                  <c:v>287</c:v>
                </c:pt>
                <c:pt idx="11">
                  <c:v>330</c:v>
                </c:pt>
                <c:pt idx="12">
                  <c:v>344</c:v>
                </c:pt>
                <c:pt idx="13">
                  <c:v>373</c:v>
                </c:pt>
                <c:pt idx="14">
                  <c:v>429</c:v>
                </c:pt>
                <c:pt idx="15">
                  <c:v>472</c:v>
                </c:pt>
                <c:pt idx="16">
                  <c:v>483</c:v>
                </c:pt>
                <c:pt idx="17">
                  <c:v>521</c:v>
                </c:pt>
                <c:pt idx="18">
                  <c:v>555</c:v>
                </c:pt>
                <c:pt idx="19">
                  <c:v>551</c:v>
                </c:pt>
                <c:pt idx="20">
                  <c:v>631</c:v>
                </c:pt>
                <c:pt idx="21">
                  <c:v>934</c:v>
                </c:pt>
                <c:pt idx="22" formatCode="0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5-4B36-B6BD-418B719D3B40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Paberitööstus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'9'!$D$8:$D$30</c:f>
              <c:numCache>
                <c:formatCode>General</c:formatCode>
                <c:ptCount val="23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37</c:v>
                </c:pt>
                <c:pt idx="7">
                  <c:v>51</c:v>
                </c:pt>
                <c:pt idx="8">
                  <c:v>41</c:v>
                </c:pt>
                <c:pt idx="9">
                  <c:v>33</c:v>
                </c:pt>
                <c:pt idx="10">
                  <c:v>50</c:v>
                </c:pt>
                <c:pt idx="11">
                  <c:v>56</c:v>
                </c:pt>
                <c:pt idx="12">
                  <c:v>49</c:v>
                </c:pt>
                <c:pt idx="13">
                  <c:v>47</c:v>
                </c:pt>
                <c:pt idx="14">
                  <c:v>50</c:v>
                </c:pt>
                <c:pt idx="15">
                  <c:v>55</c:v>
                </c:pt>
                <c:pt idx="16">
                  <c:v>56</c:v>
                </c:pt>
                <c:pt idx="17">
                  <c:v>68</c:v>
                </c:pt>
                <c:pt idx="18">
                  <c:v>76</c:v>
                </c:pt>
                <c:pt idx="19">
                  <c:v>60</c:v>
                </c:pt>
                <c:pt idx="20">
                  <c:v>46</c:v>
                </c:pt>
                <c:pt idx="21">
                  <c:v>75</c:v>
                </c:pt>
                <c:pt idx="22" formatCode="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15-4B36-B6BD-418B719D3B40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Mööblitootmine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'9'!$E$8:$E$30</c:f>
              <c:numCache>
                <c:formatCode>General</c:formatCode>
                <c:ptCount val="23"/>
                <c:pt idx="0">
                  <c:v>69</c:v>
                </c:pt>
                <c:pt idx="1">
                  <c:v>85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94</c:v>
                </c:pt>
                <c:pt idx="6">
                  <c:v>106</c:v>
                </c:pt>
                <c:pt idx="7">
                  <c:v>118</c:v>
                </c:pt>
                <c:pt idx="8">
                  <c:v>105</c:v>
                </c:pt>
                <c:pt idx="9">
                  <c:v>81</c:v>
                </c:pt>
                <c:pt idx="10">
                  <c:v>93</c:v>
                </c:pt>
                <c:pt idx="11">
                  <c:v>102</c:v>
                </c:pt>
                <c:pt idx="12">
                  <c:v>113</c:v>
                </c:pt>
                <c:pt idx="13">
                  <c:v>117</c:v>
                </c:pt>
                <c:pt idx="14">
                  <c:v>127</c:v>
                </c:pt>
                <c:pt idx="15">
                  <c:v>138</c:v>
                </c:pt>
                <c:pt idx="16">
                  <c:v>158</c:v>
                </c:pt>
                <c:pt idx="17">
                  <c:v>162</c:v>
                </c:pt>
                <c:pt idx="18">
                  <c:v>175</c:v>
                </c:pt>
                <c:pt idx="19">
                  <c:v>186</c:v>
                </c:pt>
                <c:pt idx="20">
                  <c:v>193</c:v>
                </c:pt>
                <c:pt idx="21">
                  <c:v>202</c:v>
                </c:pt>
                <c:pt idx="22" formatCode="0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15-4B36-B6BD-418B719D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397624"/>
        <c:axId val="-2133247112"/>
      </c:lineChart>
      <c:dateAx>
        <c:axId val="-211639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3247112"/>
        <c:crosses val="autoZero"/>
        <c:auto val="0"/>
        <c:lblOffset val="100"/>
        <c:baseTimeUnit val="days"/>
      </c:dateAx>
      <c:valAx>
        <c:axId val="-21332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39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14240209576801"/>
          <c:y val="0.88635239701028601"/>
          <c:w val="0.83069096127462405"/>
          <c:h val="6.0729161383083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 b="0" i="0" u="none" strike="noStrike" baseline="0">
                <a:latin typeface="Karla Medium" panose="020B0004030503030003" pitchFamily="34" charset="-70"/>
              </a:rPr>
              <a:t>Total area of Estonia by land categories 2022</a:t>
            </a:r>
          </a:p>
        </c:rich>
      </c:tx>
      <c:layout>
        <c:manualLayout>
          <c:xMode val="edge"/>
          <c:yMode val="edge"/>
          <c:x val="0.13404157225115995"/>
          <c:y val="2.2230877288183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8.8194444444444506E-2"/>
          <c:y val="0.16839967320261401"/>
          <c:w val="0.83621031746031804"/>
          <c:h val="0.55906568627451003"/>
        </c:manualLayout>
      </c:layout>
      <c:ofPieChart>
        <c:ofPieType val="pie"/>
        <c:varyColors val="1"/>
        <c:ser>
          <c:idx val="0"/>
          <c:order val="0"/>
          <c:explosion val="7"/>
          <c:dPt>
            <c:idx val="0"/>
            <c:bubble3D val="0"/>
            <c:spPr>
              <a:pattFill prst="pct30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5-4477-9E1D-4411E1CC7E54}"/>
              </c:ext>
            </c:extLst>
          </c:dPt>
          <c:dPt>
            <c:idx val="1"/>
            <c:bubble3D val="0"/>
            <c:spPr>
              <a:pattFill prst="ltHorz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5-4477-9E1D-4411E1CC7E54}"/>
              </c:ext>
            </c:extLst>
          </c:dPt>
          <c:dPt>
            <c:idx val="2"/>
            <c:bubble3D val="0"/>
            <c:spPr>
              <a:pattFill prst="pct75">
                <a:fgClr>
                  <a:srgbClr val="00B5D9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35-4477-9E1D-4411E1CC7E54}"/>
              </c:ext>
            </c:extLst>
          </c:dPt>
          <c:dPt>
            <c:idx val="3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35-4477-9E1D-4411E1CC7E54}"/>
              </c:ext>
            </c:extLst>
          </c:dPt>
          <c:dPt>
            <c:idx val="4"/>
            <c:bubble3D val="0"/>
            <c:spPr>
              <a:solidFill>
                <a:srgbClr val="C7EDF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35-4477-9E1D-4411E1CC7E54}"/>
              </c:ext>
            </c:extLst>
          </c:dPt>
          <c:dPt>
            <c:idx val="5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35-4477-9E1D-4411E1CC7E54}"/>
              </c:ext>
            </c:extLst>
          </c:dPt>
          <c:dPt>
            <c:idx val="6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35-4477-9E1D-4411E1CC7E54}"/>
              </c:ext>
            </c:extLst>
          </c:dPt>
          <c:dPt>
            <c:idx val="7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C15-44DA-974A-75C8E116D29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9D0C22A-24E3-49A1-828B-51DEA2ED70D5}" type="CELLREF">
                      <a:rPr lang="en-US"/>
                      <a:pPr/>
                      <a:t>[LAHTRIVIIDE]</a:t>
                    </a:fld>
                    <a:endParaRPr lang="et-E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{39D0C22A-24E3-49A1-828B-51DEA2ED70D5}</c15:txfldGUID>
                      <c15:f>'1'!$D$8</c15:f>
                      <c15:dlblFieldTableCache>
                        <c:ptCount val="1"/>
                        <c:pt idx="0">
                          <c:v>12,9%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F35-4477-9E1D-4411E1CC7E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13,1%</a:t>
                    </a:r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F35-4477-9E1D-4411E1CC7E54}"/>
                </c:ext>
              </c:extLst>
            </c:dLbl>
            <c:dLbl>
              <c:idx val="2"/>
              <c:layout>
                <c:manualLayout>
                  <c:x val="-9.0522222222222407E-2"/>
                  <c:y val="6.99458229086326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74,4%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F35-4477-9E1D-4411E1CC7E5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F35-4477-9E1D-4411E1CC7E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'1'!$B$8:$B$14</c:f>
              <c:strCache>
                <c:ptCount val="7"/>
                <c:pt idx="0">
                  <c:v>Forest land under economic restrictions</c:v>
                </c:pt>
                <c:pt idx="1">
                  <c:v>Strictly protected forest land</c:v>
                </c:pt>
                <c:pt idx="2">
                  <c:v>Forest land with no economic restrictions</c:v>
                </c:pt>
                <c:pt idx="3">
                  <c:v>Agricultural land</c:v>
                </c:pt>
                <c:pt idx="4">
                  <c:v>Mires</c:v>
                </c:pt>
                <c:pt idx="5">
                  <c:v>Urban settlements</c:v>
                </c:pt>
                <c:pt idx="6">
                  <c:v>Other land areas and inland water areas</c:v>
                </c:pt>
              </c:strCache>
            </c:strRef>
          </c:cat>
          <c:val>
            <c:numRef>
              <c:f>'1'!$C$8:$C$14</c:f>
              <c:numCache>
                <c:formatCode>General</c:formatCode>
                <c:ptCount val="7"/>
                <c:pt idx="0" formatCode="#,##0">
                  <c:v>300000</c:v>
                </c:pt>
                <c:pt idx="1">
                  <c:v>420000</c:v>
                </c:pt>
                <c:pt idx="2" formatCode="#,##0">
                  <c:v>1610000</c:v>
                </c:pt>
                <c:pt idx="3" formatCode="#,##0">
                  <c:v>1220000</c:v>
                </c:pt>
                <c:pt idx="4" formatCode="#,##0">
                  <c:v>228000</c:v>
                </c:pt>
                <c:pt idx="5" formatCode="#,##0">
                  <c:v>196700</c:v>
                </c:pt>
                <c:pt idx="6" formatCode="#,##0">
                  <c:v>559200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35-4477-9E1D-4411E1CC7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0"/>
          <c:secondPiePt val="1"/>
          <c:secondPiePt val="2"/>
        </c:custSplit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323214285714306E-2"/>
          <c:y val="0.79624379084967301"/>
          <c:w val="0.87890496031746002"/>
          <c:h val="0.192651960784314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Added value in Estonian forest and wood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'9'!$B$7</c:f>
              <c:strCache>
                <c:ptCount val="1"/>
                <c:pt idx="0">
                  <c:v>Forest management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'9'!$B$8:$B$30</c:f>
              <c:numCache>
                <c:formatCode>General</c:formatCode>
                <c:ptCount val="23"/>
                <c:pt idx="0">
                  <c:v>32</c:v>
                </c:pt>
                <c:pt idx="1">
                  <c:v>50</c:v>
                </c:pt>
                <c:pt idx="2">
                  <c:v>57</c:v>
                </c:pt>
                <c:pt idx="3">
                  <c:v>53</c:v>
                </c:pt>
                <c:pt idx="4">
                  <c:v>52</c:v>
                </c:pt>
                <c:pt idx="5">
                  <c:v>73</c:v>
                </c:pt>
                <c:pt idx="6">
                  <c:v>61</c:v>
                </c:pt>
                <c:pt idx="7">
                  <c:v>130</c:v>
                </c:pt>
                <c:pt idx="8">
                  <c:v>95</c:v>
                </c:pt>
                <c:pt idx="9">
                  <c:v>84</c:v>
                </c:pt>
                <c:pt idx="10">
                  <c:v>123</c:v>
                </c:pt>
                <c:pt idx="11">
                  <c:v>173</c:v>
                </c:pt>
                <c:pt idx="12">
                  <c:v>155</c:v>
                </c:pt>
                <c:pt idx="13">
                  <c:v>154</c:v>
                </c:pt>
                <c:pt idx="14">
                  <c:v>198</c:v>
                </c:pt>
                <c:pt idx="15">
                  <c:v>171</c:v>
                </c:pt>
                <c:pt idx="16">
                  <c:v>212</c:v>
                </c:pt>
                <c:pt idx="17">
                  <c:v>297</c:v>
                </c:pt>
                <c:pt idx="18">
                  <c:v>385</c:v>
                </c:pt>
                <c:pt idx="19">
                  <c:v>400</c:v>
                </c:pt>
                <c:pt idx="20">
                  <c:v>262</c:v>
                </c:pt>
                <c:pt idx="21">
                  <c:v>470</c:v>
                </c:pt>
                <c:pt idx="22" formatCode="0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7E-4FCA-B11B-0A06342C3A42}"/>
            </c:ext>
          </c:extLst>
        </c:ser>
        <c:ser>
          <c:idx val="1"/>
          <c:order val="1"/>
          <c:tx>
            <c:strRef>
              <c:f>'9'!$C$7</c:f>
              <c:strCache>
                <c:ptCount val="1"/>
                <c:pt idx="0">
                  <c:v>Timber industry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'9'!$C$8:$C$30</c:f>
              <c:numCache>
                <c:formatCode>General</c:formatCode>
                <c:ptCount val="23"/>
                <c:pt idx="0">
                  <c:v>99</c:v>
                </c:pt>
                <c:pt idx="1">
                  <c:v>117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221</c:v>
                </c:pt>
                <c:pt idx="6">
                  <c:v>275</c:v>
                </c:pt>
                <c:pt idx="7">
                  <c:v>313</c:v>
                </c:pt>
                <c:pt idx="8">
                  <c:v>248</c:v>
                </c:pt>
                <c:pt idx="9">
                  <c:v>213</c:v>
                </c:pt>
                <c:pt idx="10">
                  <c:v>287</c:v>
                </c:pt>
                <c:pt idx="11">
                  <c:v>330</c:v>
                </c:pt>
                <c:pt idx="12">
                  <c:v>344</c:v>
                </c:pt>
                <c:pt idx="13">
                  <c:v>373</c:v>
                </c:pt>
                <c:pt idx="14">
                  <c:v>429</c:v>
                </c:pt>
                <c:pt idx="15">
                  <c:v>472</c:v>
                </c:pt>
                <c:pt idx="16">
                  <c:v>483</c:v>
                </c:pt>
                <c:pt idx="17">
                  <c:v>521</c:v>
                </c:pt>
                <c:pt idx="18">
                  <c:v>555</c:v>
                </c:pt>
                <c:pt idx="19">
                  <c:v>551</c:v>
                </c:pt>
                <c:pt idx="20">
                  <c:v>631</c:v>
                </c:pt>
                <c:pt idx="21">
                  <c:v>934</c:v>
                </c:pt>
                <c:pt idx="22" formatCode="0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7E-4FCA-B11B-0A06342C3A42}"/>
            </c:ext>
          </c:extLst>
        </c:ser>
        <c:ser>
          <c:idx val="2"/>
          <c:order val="2"/>
          <c:tx>
            <c:strRef>
              <c:f>'9'!$D$7</c:f>
              <c:strCache>
                <c:ptCount val="1"/>
                <c:pt idx="0">
                  <c:v>Paper industry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'9'!$D$8:$D$30</c:f>
              <c:numCache>
                <c:formatCode>General</c:formatCode>
                <c:ptCount val="23"/>
                <c:pt idx="0">
                  <c:v>19</c:v>
                </c:pt>
                <c:pt idx="1">
                  <c:v>22</c:v>
                </c:pt>
                <c:pt idx="2">
                  <c:v>29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37</c:v>
                </c:pt>
                <c:pt idx="7">
                  <c:v>51</c:v>
                </c:pt>
                <c:pt idx="8">
                  <c:v>41</c:v>
                </c:pt>
                <c:pt idx="9">
                  <c:v>33</c:v>
                </c:pt>
                <c:pt idx="10">
                  <c:v>50</c:v>
                </c:pt>
                <c:pt idx="11">
                  <c:v>56</c:v>
                </c:pt>
                <c:pt idx="12">
                  <c:v>49</c:v>
                </c:pt>
                <c:pt idx="13">
                  <c:v>47</c:v>
                </c:pt>
                <c:pt idx="14">
                  <c:v>50</c:v>
                </c:pt>
                <c:pt idx="15">
                  <c:v>55</c:v>
                </c:pt>
                <c:pt idx="16">
                  <c:v>56</c:v>
                </c:pt>
                <c:pt idx="17">
                  <c:v>68</c:v>
                </c:pt>
                <c:pt idx="18">
                  <c:v>76</c:v>
                </c:pt>
                <c:pt idx="19">
                  <c:v>60</c:v>
                </c:pt>
                <c:pt idx="20">
                  <c:v>46</c:v>
                </c:pt>
                <c:pt idx="21">
                  <c:v>75</c:v>
                </c:pt>
                <c:pt idx="22" formatCode="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7E-4FCA-B11B-0A06342C3A42}"/>
            </c:ext>
          </c:extLst>
        </c:ser>
        <c:ser>
          <c:idx val="3"/>
          <c:order val="3"/>
          <c:tx>
            <c:strRef>
              <c:f>'9'!$E$7</c:f>
              <c:strCache>
                <c:ptCount val="1"/>
                <c:pt idx="0">
                  <c:v>Furniture industry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'9'!$A$8:$A$30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'9'!$E$8:$E$30</c:f>
              <c:numCache>
                <c:formatCode>General</c:formatCode>
                <c:ptCount val="23"/>
                <c:pt idx="0">
                  <c:v>69</c:v>
                </c:pt>
                <c:pt idx="1">
                  <c:v>85</c:v>
                </c:pt>
                <c:pt idx="2">
                  <c:v>95</c:v>
                </c:pt>
                <c:pt idx="3">
                  <c:v>100</c:v>
                </c:pt>
                <c:pt idx="4">
                  <c:v>100</c:v>
                </c:pt>
                <c:pt idx="5">
                  <c:v>94</c:v>
                </c:pt>
                <c:pt idx="6">
                  <c:v>106</c:v>
                </c:pt>
                <c:pt idx="7">
                  <c:v>118</c:v>
                </c:pt>
                <c:pt idx="8">
                  <c:v>105</c:v>
                </c:pt>
                <c:pt idx="9">
                  <c:v>81</c:v>
                </c:pt>
                <c:pt idx="10">
                  <c:v>93</c:v>
                </c:pt>
                <c:pt idx="11">
                  <c:v>102</c:v>
                </c:pt>
                <c:pt idx="12">
                  <c:v>113</c:v>
                </c:pt>
                <c:pt idx="13">
                  <c:v>117</c:v>
                </c:pt>
                <c:pt idx="14">
                  <c:v>127</c:v>
                </c:pt>
                <c:pt idx="15">
                  <c:v>138</c:v>
                </c:pt>
                <c:pt idx="16">
                  <c:v>158</c:v>
                </c:pt>
                <c:pt idx="17">
                  <c:v>162</c:v>
                </c:pt>
                <c:pt idx="18">
                  <c:v>175</c:v>
                </c:pt>
                <c:pt idx="19">
                  <c:v>186</c:v>
                </c:pt>
                <c:pt idx="20">
                  <c:v>193</c:v>
                </c:pt>
                <c:pt idx="21">
                  <c:v>202</c:v>
                </c:pt>
                <c:pt idx="22" formatCode="0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7E-4FCA-B11B-0A06342C3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7816456"/>
        <c:axId val="-2117812888"/>
      </c:lineChart>
      <c:dateAx>
        <c:axId val="-2117816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12888"/>
        <c:crosses val="autoZero"/>
        <c:auto val="0"/>
        <c:lblOffset val="100"/>
        <c:baseTimeUnit val="days"/>
      </c:dateAx>
      <c:valAx>
        <c:axId val="-2117812888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816456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Labor productivity per employee based on sales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'10'!$B$7</c:f>
              <c:strCache>
                <c:ptCount val="1"/>
                <c:pt idx="0">
                  <c:v>Forest management</c:v>
                </c:pt>
              </c:strCache>
            </c:strRef>
          </c:tx>
          <c:spPr>
            <a:ln w="28575" cap="rnd">
              <a:solidFill>
                <a:srgbClr val="FCECC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'10'!$B$8:$B$20</c:f>
              <c:numCache>
                <c:formatCode>General</c:formatCode>
                <c:ptCount val="13"/>
                <c:pt idx="0">
                  <c:v>96.9</c:v>
                </c:pt>
                <c:pt idx="1">
                  <c:v>124.5</c:v>
                </c:pt>
                <c:pt idx="2">
                  <c:v>116</c:v>
                </c:pt>
                <c:pt idx="3">
                  <c:v>99.4</c:v>
                </c:pt>
                <c:pt idx="4">
                  <c:v>119.8</c:v>
                </c:pt>
                <c:pt idx="5">
                  <c:v>103.6</c:v>
                </c:pt>
                <c:pt idx="6">
                  <c:v>112.7</c:v>
                </c:pt>
                <c:pt idx="7">
                  <c:v>127.5</c:v>
                </c:pt>
                <c:pt idx="8">
                  <c:v>191.4</c:v>
                </c:pt>
                <c:pt idx="9">
                  <c:v>189.2</c:v>
                </c:pt>
                <c:pt idx="10">
                  <c:v>146.80000000000001</c:v>
                </c:pt>
                <c:pt idx="11">
                  <c:v>185.2</c:v>
                </c:pt>
                <c:pt idx="12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7-4CB3-8396-A56F9D231CBE}"/>
            </c:ext>
          </c:extLst>
        </c:ser>
        <c:ser>
          <c:idx val="1"/>
          <c:order val="1"/>
          <c:tx>
            <c:strRef>
              <c:f>'10'!$C$7</c:f>
              <c:strCache>
                <c:ptCount val="1"/>
                <c:pt idx="0">
                  <c:v>Timber industry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'10'!$C$8:$C$20</c:f>
              <c:numCache>
                <c:formatCode>General</c:formatCode>
                <c:ptCount val="13"/>
                <c:pt idx="0">
                  <c:v>89.3</c:v>
                </c:pt>
                <c:pt idx="1">
                  <c:v>96.1</c:v>
                </c:pt>
                <c:pt idx="2">
                  <c:v>92.4</c:v>
                </c:pt>
                <c:pt idx="3">
                  <c:v>104.8</c:v>
                </c:pt>
                <c:pt idx="4">
                  <c:v>111.8</c:v>
                </c:pt>
                <c:pt idx="5">
                  <c:v>117.8</c:v>
                </c:pt>
                <c:pt idx="6">
                  <c:v>115.5</c:v>
                </c:pt>
                <c:pt idx="7">
                  <c:v>124.5</c:v>
                </c:pt>
                <c:pt idx="8">
                  <c:v>140</c:v>
                </c:pt>
                <c:pt idx="9">
                  <c:v>141.30000000000001</c:v>
                </c:pt>
                <c:pt idx="10">
                  <c:v>147.6</c:v>
                </c:pt>
                <c:pt idx="11">
                  <c:v>203.1</c:v>
                </c:pt>
                <c:pt idx="12">
                  <c:v>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7-4CB3-8396-A56F9D231CBE}"/>
            </c:ext>
          </c:extLst>
        </c:ser>
        <c:ser>
          <c:idx val="2"/>
          <c:order val="2"/>
          <c:tx>
            <c:strRef>
              <c:f>'10'!$D$7</c:f>
              <c:strCache>
                <c:ptCount val="1"/>
                <c:pt idx="0">
                  <c:v>Paper industry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'10'!$D$8:$D$20</c:f>
              <c:numCache>
                <c:formatCode>General</c:formatCode>
                <c:ptCount val="13"/>
                <c:pt idx="0">
                  <c:v>142.6</c:v>
                </c:pt>
                <c:pt idx="1">
                  <c:v>158.1</c:v>
                </c:pt>
                <c:pt idx="2">
                  <c:v>148.9</c:v>
                </c:pt>
                <c:pt idx="3">
                  <c:v>146.9</c:v>
                </c:pt>
                <c:pt idx="4">
                  <c:v>154.69999999999999</c:v>
                </c:pt>
                <c:pt idx="5">
                  <c:v>154.80000000000001</c:v>
                </c:pt>
                <c:pt idx="6">
                  <c:v>165.7</c:v>
                </c:pt>
                <c:pt idx="7">
                  <c:v>181.5</c:v>
                </c:pt>
                <c:pt idx="8">
                  <c:v>204.2</c:v>
                </c:pt>
                <c:pt idx="9">
                  <c:v>193.8</c:v>
                </c:pt>
                <c:pt idx="10">
                  <c:v>180.7</c:v>
                </c:pt>
                <c:pt idx="11">
                  <c:v>213.7</c:v>
                </c:pt>
                <c:pt idx="12">
                  <c:v>272.7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7-4CB3-8396-A56F9D231CBE}"/>
            </c:ext>
          </c:extLst>
        </c:ser>
        <c:ser>
          <c:idx val="3"/>
          <c:order val="3"/>
          <c:tx>
            <c:strRef>
              <c:f>'10'!$E$7</c:f>
              <c:strCache>
                <c:ptCount val="1"/>
                <c:pt idx="0">
                  <c:v>Furniture industry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'10'!$E$8:$E$20</c:f>
              <c:numCache>
                <c:formatCode>General</c:formatCode>
                <c:ptCount val="13"/>
                <c:pt idx="0">
                  <c:v>48.5</c:v>
                </c:pt>
                <c:pt idx="1">
                  <c:v>53.1</c:v>
                </c:pt>
                <c:pt idx="2">
                  <c:v>55</c:v>
                </c:pt>
                <c:pt idx="3">
                  <c:v>58.1</c:v>
                </c:pt>
                <c:pt idx="4">
                  <c:v>58.9</c:v>
                </c:pt>
                <c:pt idx="5">
                  <c:v>66.3</c:v>
                </c:pt>
                <c:pt idx="6">
                  <c:v>68.599999999999994</c:v>
                </c:pt>
                <c:pt idx="7">
                  <c:v>72.099999999999994</c:v>
                </c:pt>
                <c:pt idx="8">
                  <c:v>80.3</c:v>
                </c:pt>
                <c:pt idx="9">
                  <c:v>84.6</c:v>
                </c:pt>
                <c:pt idx="10">
                  <c:v>81.400000000000006</c:v>
                </c:pt>
                <c:pt idx="11">
                  <c:v>90.6</c:v>
                </c:pt>
                <c:pt idx="1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57-4CB3-8396-A56F9D231CBE}"/>
            </c:ext>
          </c:extLst>
        </c:ser>
        <c:ser>
          <c:idx val="4"/>
          <c:order val="4"/>
          <c:tx>
            <c:strRef>
              <c:f>'10'!$F$7</c:f>
              <c:strCache>
                <c:ptCount val="1"/>
                <c:pt idx="0">
                  <c:v>Processing industry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'10'!$F$8:$F$20</c:f>
              <c:numCache>
                <c:formatCode>General</c:formatCode>
                <c:ptCount val="13"/>
                <c:pt idx="0">
                  <c:v>82.1</c:v>
                </c:pt>
                <c:pt idx="1">
                  <c:v>100.2</c:v>
                </c:pt>
                <c:pt idx="2">
                  <c:v>101.4</c:v>
                </c:pt>
                <c:pt idx="3">
                  <c:v>106.6</c:v>
                </c:pt>
                <c:pt idx="4">
                  <c:v>107.6</c:v>
                </c:pt>
                <c:pt idx="5">
                  <c:v>106.4</c:v>
                </c:pt>
                <c:pt idx="6">
                  <c:v>109.1</c:v>
                </c:pt>
                <c:pt idx="7">
                  <c:v>113.3</c:v>
                </c:pt>
                <c:pt idx="8">
                  <c:v>122.2</c:v>
                </c:pt>
                <c:pt idx="9">
                  <c:v>126.8</c:v>
                </c:pt>
                <c:pt idx="10">
                  <c:v>125.6</c:v>
                </c:pt>
                <c:pt idx="11">
                  <c:v>148.1</c:v>
                </c:pt>
                <c:pt idx="12">
                  <c:v>172.3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57-4CB3-8396-A56F9D23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6776312"/>
        <c:axId val="-2117371944"/>
      </c:lineChart>
      <c:catAx>
        <c:axId val="213677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7371944"/>
        <c:crosses val="autoZero"/>
        <c:auto val="1"/>
        <c:lblAlgn val="ctr"/>
        <c:lblOffset val="100"/>
        <c:noMultiLvlLbl val="0"/>
      </c:catAx>
      <c:valAx>
        <c:axId val="-211737194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Thousand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77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Tööviljakus hõivatu kohta müügitulu alusel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'10'!$B$6</c:f>
              <c:strCache>
                <c:ptCount val="1"/>
                <c:pt idx="0">
                  <c:v>Metsamajandus</c:v>
                </c:pt>
              </c:strCache>
            </c:strRef>
          </c:tx>
          <c:spPr>
            <a:ln w="28575" cap="rnd">
              <a:solidFill>
                <a:srgbClr val="FCECC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'10'!$B$8:$B$20</c:f>
              <c:numCache>
                <c:formatCode>General</c:formatCode>
                <c:ptCount val="13"/>
                <c:pt idx="0">
                  <c:v>96.9</c:v>
                </c:pt>
                <c:pt idx="1">
                  <c:v>124.5</c:v>
                </c:pt>
                <c:pt idx="2">
                  <c:v>116</c:v>
                </c:pt>
                <c:pt idx="3">
                  <c:v>99.4</c:v>
                </c:pt>
                <c:pt idx="4">
                  <c:v>119.8</c:v>
                </c:pt>
                <c:pt idx="5">
                  <c:v>103.6</c:v>
                </c:pt>
                <c:pt idx="6">
                  <c:v>112.7</c:v>
                </c:pt>
                <c:pt idx="7">
                  <c:v>127.5</c:v>
                </c:pt>
                <c:pt idx="8">
                  <c:v>191.4</c:v>
                </c:pt>
                <c:pt idx="9">
                  <c:v>189.2</c:v>
                </c:pt>
                <c:pt idx="10">
                  <c:v>146.80000000000001</c:v>
                </c:pt>
                <c:pt idx="11">
                  <c:v>185.2</c:v>
                </c:pt>
                <c:pt idx="12">
                  <c:v>214.2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C-4570-835F-5977E734D76A}"/>
            </c:ext>
          </c:extLst>
        </c:ser>
        <c:ser>
          <c:idx val="1"/>
          <c:order val="1"/>
          <c:tx>
            <c:strRef>
              <c:f>'10'!$C$6</c:f>
              <c:strCache>
                <c:ptCount val="1"/>
                <c:pt idx="0">
                  <c:v>Puidutööstus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'10'!$C$8:$C$20</c:f>
              <c:numCache>
                <c:formatCode>General</c:formatCode>
                <c:ptCount val="13"/>
                <c:pt idx="0">
                  <c:v>89.3</c:v>
                </c:pt>
                <c:pt idx="1">
                  <c:v>96.1</c:v>
                </c:pt>
                <c:pt idx="2">
                  <c:v>92.4</c:v>
                </c:pt>
                <c:pt idx="3">
                  <c:v>104.8</c:v>
                </c:pt>
                <c:pt idx="4">
                  <c:v>111.8</c:v>
                </c:pt>
                <c:pt idx="5">
                  <c:v>117.8</c:v>
                </c:pt>
                <c:pt idx="6">
                  <c:v>115.5</c:v>
                </c:pt>
                <c:pt idx="7">
                  <c:v>124.5</c:v>
                </c:pt>
                <c:pt idx="8">
                  <c:v>140</c:v>
                </c:pt>
                <c:pt idx="9">
                  <c:v>141.30000000000001</c:v>
                </c:pt>
                <c:pt idx="10">
                  <c:v>147.6</c:v>
                </c:pt>
                <c:pt idx="11">
                  <c:v>203.1</c:v>
                </c:pt>
                <c:pt idx="12">
                  <c:v>235.5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C-4570-835F-5977E734D76A}"/>
            </c:ext>
          </c:extLst>
        </c:ser>
        <c:ser>
          <c:idx val="2"/>
          <c:order val="2"/>
          <c:tx>
            <c:strRef>
              <c:f>'10'!$D$6</c:f>
              <c:strCache>
                <c:ptCount val="1"/>
                <c:pt idx="0">
                  <c:v>Paberitööstus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'10'!$D$8:$D$20</c:f>
              <c:numCache>
                <c:formatCode>General</c:formatCode>
                <c:ptCount val="13"/>
                <c:pt idx="0">
                  <c:v>142.6</c:v>
                </c:pt>
                <c:pt idx="1">
                  <c:v>158.1</c:v>
                </c:pt>
                <c:pt idx="2">
                  <c:v>148.9</c:v>
                </c:pt>
                <c:pt idx="3">
                  <c:v>146.9</c:v>
                </c:pt>
                <c:pt idx="4">
                  <c:v>154.69999999999999</c:v>
                </c:pt>
                <c:pt idx="5">
                  <c:v>154.80000000000001</c:v>
                </c:pt>
                <c:pt idx="6">
                  <c:v>165.7</c:v>
                </c:pt>
                <c:pt idx="7">
                  <c:v>181.5</c:v>
                </c:pt>
                <c:pt idx="8">
                  <c:v>204.2</c:v>
                </c:pt>
                <c:pt idx="9">
                  <c:v>193.8</c:v>
                </c:pt>
                <c:pt idx="10">
                  <c:v>180.7</c:v>
                </c:pt>
                <c:pt idx="11">
                  <c:v>213.7</c:v>
                </c:pt>
                <c:pt idx="12">
                  <c:v>272.7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C-4570-835F-5977E734D76A}"/>
            </c:ext>
          </c:extLst>
        </c:ser>
        <c:ser>
          <c:idx val="3"/>
          <c:order val="3"/>
          <c:tx>
            <c:strRef>
              <c:f>'10'!$E$6</c:f>
              <c:strCache>
                <c:ptCount val="1"/>
                <c:pt idx="0">
                  <c:v>Mööblitööstus</c:v>
                </c:pt>
              </c:strCache>
            </c:strRef>
          </c:tx>
          <c:spPr>
            <a:ln w="28575" cap="rnd">
              <a:solidFill>
                <a:srgbClr val="8CB5AD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'10'!$E$8:$E$20</c:f>
              <c:numCache>
                <c:formatCode>General</c:formatCode>
                <c:ptCount val="13"/>
                <c:pt idx="0">
                  <c:v>48.5</c:v>
                </c:pt>
                <c:pt idx="1">
                  <c:v>53.1</c:v>
                </c:pt>
                <c:pt idx="2">
                  <c:v>55</c:v>
                </c:pt>
                <c:pt idx="3">
                  <c:v>58.1</c:v>
                </c:pt>
                <c:pt idx="4">
                  <c:v>58.9</c:v>
                </c:pt>
                <c:pt idx="5">
                  <c:v>66.3</c:v>
                </c:pt>
                <c:pt idx="6">
                  <c:v>68.599999999999994</c:v>
                </c:pt>
                <c:pt idx="7">
                  <c:v>72.099999999999994</c:v>
                </c:pt>
                <c:pt idx="8">
                  <c:v>80.3</c:v>
                </c:pt>
                <c:pt idx="9">
                  <c:v>84.6</c:v>
                </c:pt>
                <c:pt idx="10">
                  <c:v>81.400000000000006</c:v>
                </c:pt>
                <c:pt idx="11">
                  <c:v>90.6</c:v>
                </c:pt>
                <c:pt idx="12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C-4570-835F-5977E734D76A}"/>
            </c:ext>
          </c:extLst>
        </c:ser>
        <c:ser>
          <c:idx val="4"/>
          <c:order val="4"/>
          <c:tx>
            <c:strRef>
              <c:f>'10'!$F$6</c:f>
              <c:strCache>
                <c:ptCount val="1"/>
                <c:pt idx="0">
                  <c:v>Töötlev tööstus</c:v>
                </c:pt>
              </c:strCache>
            </c:strRef>
          </c:tx>
          <c:spPr>
            <a:ln w="28575" cap="rnd">
              <a:solidFill>
                <a:srgbClr val="F2E86D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'10'!$F$8:$F$20</c:f>
              <c:numCache>
                <c:formatCode>General</c:formatCode>
                <c:ptCount val="13"/>
                <c:pt idx="0">
                  <c:v>82.1</c:v>
                </c:pt>
                <c:pt idx="1">
                  <c:v>100.2</c:v>
                </c:pt>
                <c:pt idx="2">
                  <c:v>101.4</c:v>
                </c:pt>
                <c:pt idx="3">
                  <c:v>106.6</c:v>
                </c:pt>
                <c:pt idx="4">
                  <c:v>107.6</c:v>
                </c:pt>
                <c:pt idx="5">
                  <c:v>106.4</c:v>
                </c:pt>
                <c:pt idx="6">
                  <c:v>109.1</c:v>
                </c:pt>
                <c:pt idx="7">
                  <c:v>113.3</c:v>
                </c:pt>
                <c:pt idx="8">
                  <c:v>122.2</c:v>
                </c:pt>
                <c:pt idx="9">
                  <c:v>126.8</c:v>
                </c:pt>
                <c:pt idx="10">
                  <c:v>125.6</c:v>
                </c:pt>
                <c:pt idx="11">
                  <c:v>148.1</c:v>
                </c:pt>
                <c:pt idx="12">
                  <c:v>172.3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C-4570-835F-5977E734D76A}"/>
            </c:ext>
          </c:extLst>
        </c:ser>
        <c:ser>
          <c:idx val="5"/>
          <c:order val="5"/>
          <c:tx>
            <c:strRef>
              <c:f>'10'!$G$6</c:f>
              <c:strCache>
                <c:ptCount val="1"/>
                <c:pt idx="0">
                  <c:v>Tegevusalad kokku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'10'!$A$8:$A$20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'10'!$G$8:$G$20</c:f>
              <c:numCache>
                <c:formatCode>General</c:formatCode>
                <c:ptCount val="13"/>
                <c:pt idx="0">
                  <c:v>95.4</c:v>
                </c:pt>
                <c:pt idx="1">
                  <c:v>112</c:v>
                </c:pt>
                <c:pt idx="2">
                  <c:v>117.1</c:v>
                </c:pt>
                <c:pt idx="3">
                  <c:v>121.9</c:v>
                </c:pt>
                <c:pt idx="4">
                  <c:v>120.1</c:v>
                </c:pt>
                <c:pt idx="5">
                  <c:v>116.7</c:v>
                </c:pt>
                <c:pt idx="6">
                  <c:v>119.6</c:v>
                </c:pt>
                <c:pt idx="7">
                  <c:v>129.4</c:v>
                </c:pt>
                <c:pt idx="8">
                  <c:v>153.19999999999999</c:v>
                </c:pt>
                <c:pt idx="9">
                  <c:v>163.19999999999999</c:v>
                </c:pt>
                <c:pt idx="10">
                  <c:v>145.9</c:v>
                </c:pt>
                <c:pt idx="11">
                  <c:v>173.2</c:v>
                </c:pt>
                <c:pt idx="12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CC-4570-835F-5977E734D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4003240"/>
        <c:axId val="-2134787816"/>
      </c:lineChart>
      <c:catAx>
        <c:axId val="-21340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4787816"/>
        <c:crosses val="autoZero"/>
        <c:auto val="1"/>
        <c:lblAlgn val="ctr"/>
        <c:lblOffset val="100"/>
        <c:noMultiLvlLbl val="0"/>
      </c:catAx>
      <c:valAx>
        <c:axId val="-21347878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Tuhat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400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Puidu-, paberi- ja mööblitööstuse lisandväärtus kogu töötleva tööstuse lisandväärtusest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4080879629629601"/>
          <c:y val="0.282780649347743"/>
          <c:w val="0.54467870370370397"/>
          <c:h val="0.658133628694815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E43-42D8-9666-0B1FBC967390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E43-42D8-9666-0B1FBC96739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43-42D8-9666-0B1FBC967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'11'!$A$15:$A$16</c:f>
              <c:strCache>
                <c:ptCount val="2"/>
                <c:pt idx="0">
                  <c:v>Puidu-, paberi- ja mööblitööstus</c:v>
                </c:pt>
                <c:pt idx="1">
                  <c:v>Muu töötlev tööstus</c:v>
                </c:pt>
              </c:strCache>
            </c:strRef>
          </c:cat>
          <c:val>
            <c:numRef>
              <c:f>'11'!$B$15:$B$16</c:f>
              <c:numCache>
                <c:formatCode>0</c:formatCode>
                <c:ptCount val="2"/>
                <c:pt idx="0" formatCode="General">
                  <c:v>870</c:v>
                </c:pt>
                <c:pt idx="1">
                  <c:v>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3-42D8-9666-0B1FBC967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 ja puidusektori lisandväärtus Eesti kogu lisandväärtusest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5262314814814801"/>
          <c:y val="0.223759947028011"/>
          <c:w val="0.55078958333333305"/>
          <c:h val="0.70336011493029704"/>
        </c:manualLayout>
      </c:layout>
      <c:pieChart>
        <c:varyColors val="1"/>
        <c:ser>
          <c:idx val="0"/>
          <c:order val="0"/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52-442B-9699-FFE63679FD11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52-442B-9699-FFE63679FD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2-442B-9699-FFE63679FD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'11'!$A$22:$A$23</c:f>
              <c:strCache>
                <c:ptCount val="2"/>
                <c:pt idx="0">
                  <c:v>Metsa-, puidu-, paberi- ja mööblitööstuse lisandväärtus kokku</c:v>
                </c:pt>
                <c:pt idx="1">
                  <c:v>Kogu lisandväärtus</c:v>
                </c:pt>
              </c:strCache>
            </c:strRef>
          </c:cat>
          <c:val>
            <c:numRef>
              <c:f>'11'!$B$22:$B$23</c:f>
              <c:numCache>
                <c:formatCode>0</c:formatCode>
                <c:ptCount val="2"/>
                <c:pt idx="0" formatCode="General">
                  <c:v>1132</c:v>
                </c:pt>
                <c:pt idx="1">
                  <c:v>14793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2-442B-9699-FFE63679F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added value of timber, paper and furniture industry of the total shared value of processing 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4080879629629601"/>
          <c:y val="0.282780649347743"/>
          <c:w val="0.54467870370370397"/>
          <c:h val="0.658133628694815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7F-4303-BE20-E570CE5FCE6A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7F-4303-BE20-E570CE5FCE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7F-4303-BE20-E570CE5FC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'11'!$A$15:$A$16</c:f>
              <c:strCache>
                <c:ptCount val="2"/>
                <c:pt idx="0">
                  <c:v>Puidu-, paberi- ja mööblitööstus</c:v>
                </c:pt>
                <c:pt idx="1">
                  <c:v>Muu töötlev tööstus</c:v>
                </c:pt>
              </c:strCache>
            </c:strRef>
          </c:cat>
          <c:val>
            <c:numRef>
              <c:f>'11'!$B$15:$B$16</c:f>
              <c:numCache>
                <c:formatCode>0</c:formatCode>
                <c:ptCount val="2"/>
                <c:pt idx="0" formatCode="General">
                  <c:v>870</c:v>
                </c:pt>
                <c:pt idx="1">
                  <c:v>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F-4303-BE20-E570CE5F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forest and timber industries of the total added value of Estonia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5262314814814801"/>
          <c:y val="0.25003901954524499"/>
          <c:w val="0.53021087962962998"/>
          <c:h val="0.6770810424130629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3E-4808-9868-0D97CFEB5BA6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3E-4808-9868-0D97CFEB5BA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E-4808-9868-0D97CFEB5B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 ExtraBold" panose="020B0004030503030003" pitchFamily="34" charset="-7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'11'!$A$22:$A$23</c:f>
              <c:strCache>
                <c:ptCount val="2"/>
                <c:pt idx="0">
                  <c:v>Metsa-, puidu-, paberi- ja mööblitööstuse lisandväärtus kokku</c:v>
                </c:pt>
                <c:pt idx="1">
                  <c:v>Kogu lisandväärtus</c:v>
                </c:pt>
              </c:strCache>
            </c:strRef>
          </c:cat>
          <c:val>
            <c:numRef>
              <c:f>'11'!$B$22:$B$23</c:f>
              <c:numCache>
                <c:formatCode>0</c:formatCode>
                <c:ptCount val="2"/>
                <c:pt idx="0" formatCode="General">
                  <c:v>1132</c:v>
                </c:pt>
                <c:pt idx="1">
                  <c:v>14793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E-4808-9868-0D97CFEB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 ExtraBold" panose="020B0004030503030003" pitchFamily="34" charset="-7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n-US">
                <a:latin typeface="Karla ExtraBold" panose="020B0004030503030003" pitchFamily="34" charset="-70"/>
              </a:rPr>
              <a:t>External trade balance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'12'!$B$6</c:f>
              <c:strCache>
                <c:ptCount val="1"/>
                <c:pt idx="0">
                  <c:v>Timber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858490615787839E-3"/>
                  <c:y val="0.13538002345165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5F-4992-8150-CA4A64A6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'12'!$A$16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'12'!$B$16</c:f>
              <c:numCache>
                <c:formatCode>General</c:formatCode>
                <c:ptCount val="1"/>
                <c:pt idx="0">
                  <c:v>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D-4238-9A29-C202866083B9}"/>
            </c:ext>
          </c:extLst>
        </c:ser>
        <c:ser>
          <c:idx val="1"/>
          <c:order val="1"/>
          <c:tx>
            <c:strRef>
              <c:f>'12'!$C$6</c:f>
              <c:strCache>
                <c:ptCount val="1"/>
                <c:pt idx="0">
                  <c:v>All goods</c:v>
                </c:pt>
              </c:strCache>
            </c:strRef>
          </c:tx>
          <c:spPr>
            <a:solidFill>
              <a:srgbClr val="032E6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860138587859327E-3"/>
                  <c:y val="0.2181128522190243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>
                            <a:lumMod val="50000"/>
                          </a:schemeClr>
                        </a:solidFill>
                        <a:latin typeface="Karla" pitchFamily="2" charset="0"/>
                        <a:ea typeface="+mn-ea"/>
                        <a:cs typeface="+mn-cs"/>
                      </a:defRPr>
                    </a:pPr>
                    <a:fld id="{ABB286F9-2869-4C52-AC60-0D7431F10241}" type="VALUE">
                      <a:rPr lang="en-US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[VÄÄRTUS]</a:t>
                    </a:fld>
                    <a:endParaRPr lang="et-E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>
                          <a:lumMod val="50000"/>
                        </a:schemeClr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2273489534718"/>
                      <c:h val="9.598834523682621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5F-4992-8150-CA4A64A64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'12'!$A$16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'12'!$C$16</c:f>
              <c:numCache>
                <c:formatCode>General</c:formatCode>
                <c:ptCount val="1"/>
                <c:pt idx="0">
                  <c:v>-3275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D-4238-9A29-C20286608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2135056664"/>
        <c:axId val="2135176504"/>
      </c:barChart>
      <c:catAx>
        <c:axId val="213505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176504"/>
        <c:crosses val="autoZero"/>
        <c:auto val="1"/>
        <c:lblAlgn val="r"/>
        <c:lblOffset val="100"/>
        <c:noMultiLvlLbl val="0"/>
      </c:catAx>
      <c:valAx>
        <c:axId val="2135176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056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</a:rPr>
              <a:t>Väliskaubanduse bilanss</a:t>
            </a:r>
            <a:endParaRPr lang="en-US" sz="160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'12'!$B$5</c:f>
              <c:strCache>
                <c:ptCount val="1"/>
                <c:pt idx="0">
                  <c:v>Puidutooted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005091546292641E-3"/>
                  <c:y val="9.20698113349592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7B-4A0C-BFF6-070B1FD63BBC}"/>
                </c:ext>
              </c:extLst>
            </c:dLbl>
            <c:dLbl>
              <c:idx val="1"/>
              <c:layout>
                <c:manualLayout>
                  <c:x val="0"/>
                  <c:y val="0.12220310899005248"/>
                </c:manualLayout>
              </c:layout>
              <c:tx>
                <c:rich>
                  <a:bodyPr/>
                  <a:lstStyle/>
                  <a:p>
                    <a:fld id="{5D1FA40C-1D20-4FF1-A1A3-C92EA807B5B5}" type="VALUE">
                      <a:rPr lang="en-US">
                        <a:solidFill>
                          <a:schemeClr val="bg1"/>
                        </a:solidFill>
                      </a:rPr>
                      <a:pPr/>
                      <a:t>[VÄÄRTUS]</a:t>
                    </a:fld>
                    <a:endParaRPr lang="et-E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D9D-C443-8E3E-C7ABCF45F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'12'!$A$15:$A$16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'12'!$B$15:$B$16</c:f>
              <c:numCache>
                <c:formatCode>General</c:formatCode>
                <c:ptCount val="2"/>
                <c:pt idx="0">
                  <c:v>1779</c:v>
                </c:pt>
                <c:pt idx="1">
                  <c:v>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C-4FD5-97F4-7A83F08D59DB}"/>
            </c:ext>
          </c:extLst>
        </c:ser>
        <c:ser>
          <c:idx val="1"/>
          <c:order val="1"/>
          <c:tx>
            <c:strRef>
              <c:f>'12'!$C$5</c:f>
              <c:strCache>
                <c:ptCount val="1"/>
                <c:pt idx="0">
                  <c:v>väliskaubandus kokku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1447208056861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D-C443-8E3E-C7ABCF45F347}"/>
                </c:ext>
              </c:extLst>
            </c:dLbl>
            <c:dLbl>
              <c:idx val="1"/>
              <c:layout>
                <c:manualLayout>
                  <c:x val="2.1105649554157484E-3"/>
                  <c:y val="0.136169453511545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95523628157704"/>
                      <c:h val="7.3426610916022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9D-C443-8E3E-C7ABCF45F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'12'!$A$15:$A$16</c:f>
              <c:numCache>
                <c:formatCode>General</c:formatCode>
                <c:ptCount val="2"/>
                <c:pt idx="0">
                  <c:v>2021</c:v>
                </c:pt>
                <c:pt idx="1">
                  <c:v>2022</c:v>
                </c:pt>
              </c:numCache>
            </c:numRef>
          </c:cat>
          <c:val>
            <c:numRef>
              <c:f>'12'!$C$15:$C$16</c:f>
              <c:numCache>
                <c:formatCode>General</c:formatCode>
                <c:ptCount val="2"/>
                <c:pt idx="0">
                  <c:v>-1750</c:v>
                </c:pt>
                <c:pt idx="1">
                  <c:v>-3275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C-4FD5-97F4-7A83F08D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-2133186792"/>
        <c:axId val="-2116219480"/>
      </c:barChart>
      <c:catAx>
        <c:axId val="-213318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219480"/>
        <c:crosses val="autoZero"/>
        <c:auto val="1"/>
        <c:lblAlgn val="r"/>
        <c:lblOffset val="0"/>
        <c:tickLblSkip val="1"/>
        <c:noMultiLvlLbl val="0"/>
      </c:catAx>
      <c:valAx>
        <c:axId val="-211621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</a:rPr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318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Puittoodete ekspordi ja impordi osakaal Eesti väliskaubanduses (väärtuse alusel,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085833333333299"/>
          <c:y val="0.27627373737373701"/>
          <c:w val="0.65374388888888901"/>
          <c:h val="0.59431262626262604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CA-4D0B-B440-10BED4A5514C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CA-4D0B-B440-10BED4A5514C}"/>
              </c:ext>
            </c:extLst>
          </c:dPt>
          <c:dLbls>
            <c:dLbl>
              <c:idx val="1"/>
              <c:layout>
                <c:manualLayout>
                  <c:x val="0.25965642449376775"/>
                  <c:y val="-0.169028829299499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4029130442644"/>
                      <c:h val="0.15632507176135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6CA-4D0B-B440-10BED4A55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'13'!$A$11:$A$12</c:f>
              <c:strCache>
                <c:ptCount val="2"/>
                <c:pt idx="0">
                  <c:v>Puittoodete eksport</c:v>
                </c:pt>
                <c:pt idx="1">
                  <c:v>Muu eksport</c:v>
                </c:pt>
              </c:strCache>
            </c:strRef>
          </c:cat>
          <c:val>
            <c:numRef>
              <c:f>'13'!$C$11:$C$12</c:f>
              <c:numCache>
                <c:formatCode>0.00</c:formatCode>
                <c:ptCount val="2"/>
                <c:pt idx="0" formatCode="General">
                  <c:v>2.9689999999999999</c:v>
                </c:pt>
                <c:pt idx="1">
                  <c:v>8.543000000000001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4-4B03-BD94-910CD0A83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Metsa hektaritagavara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solidFill>
                <a:srgbClr val="00CC99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solidFill>
                  <a:srgbClr val="00CC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E2E-4422-8D13-101F55E5C52F}"/>
              </c:ext>
            </c:extLst>
          </c:dPt>
          <c:dLbls>
            <c:dLbl>
              <c:idx val="1"/>
              <c:layout>
                <c:manualLayout>
                  <c:x val="-2.8064476598159202E-17"/>
                  <c:y val="9.405684754521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2E-4422-8D13-101F55E5C5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'2'!$B$5:$B$11</c:f>
              <c:strCache>
                <c:ptCount val="7"/>
                <c:pt idx="0">
                  <c:v>Leedu</c:v>
                </c:pt>
                <c:pt idx="1">
                  <c:v>Eesti</c:v>
                </c:pt>
                <c:pt idx="2">
                  <c:v>Läti</c:v>
                </c:pt>
                <c:pt idx="3">
                  <c:v>Euroopa Liit</c:v>
                </c:pt>
                <c:pt idx="4">
                  <c:v>Rootsi</c:v>
                </c:pt>
                <c:pt idx="5">
                  <c:v>Soome</c:v>
                </c:pt>
                <c:pt idx="6">
                  <c:v>Norra</c:v>
                </c:pt>
              </c:strCache>
            </c:strRef>
          </c:cat>
          <c:val>
            <c:numRef>
              <c:f>'2'!$C$5:$C$11</c:f>
              <c:numCache>
                <c:formatCode>0</c:formatCode>
                <c:ptCount val="7"/>
                <c:pt idx="0">
                  <c:v>236.23853211009174</c:v>
                </c:pt>
                <c:pt idx="1">
                  <c:v>213.26164874551972</c:v>
                </c:pt>
                <c:pt idx="2">
                  <c:v>198.15256257449346</c:v>
                </c:pt>
                <c:pt idx="3">
                  <c:v>165</c:v>
                </c:pt>
                <c:pt idx="4">
                  <c:v>106.47241121362163</c:v>
                </c:pt>
                <c:pt idx="5">
                  <c:v>104.41983976955622</c:v>
                </c:pt>
                <c:pt idx="6">
                  <c:v>95.52509907529722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E-482C-9F9A-34F6B5BDF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2136431608"/>
        <c:axId val="2136432632"/>
      </c:barChart>
      <c:catAx>
        <c:axId val="213643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432632"/>
        <c:crosses val="autoZero"/>
        <c:auto val="1"/>
        <c:lblAlgn val="ctr"/>
        <c:lblOffset val="100"/>
        <c:noMultiLvlLbl val="0"/>
      </c:catAx>
      <c:valAx>
        <c:axId val="213643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13643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Light" panose="020B0004030503030003" pitchFamily="34" charset="-70"/>
              </a:rPr>
              <a:t>Share of export and import of Estonian external trade (value,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085824313168201"/>
          <c:y val="0.23714750000000001"/>
          <c:w val="0.61141055555555601"/>
          <c:h val="0.61141055555555601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5F-4F07-8402-DF7931E264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5F-4F07-8402-DF7931E264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'13'!$B$11:$B$12</c:f>
              <c:strCache>
                <c:ptCount val="2"/>
                <c:pt idx="0">
                  <c:v>Export of timber products</c:v>
                </c:pt>
                <c:pt idx="1">
                  <c:v>Export of other goods</c:v>
                </c:pt>
              </c:strCache>
            </c:strRef>
          </c:cat>
          <c:val>
            <c:numRef>
              <c:f>'13'!$C$11:$C$12</c:f>
              <c:numCache>
                <c:formatCode>0.00</c:formatCode>
                <c:ptCount val="2"/>
                <c:pt idx="0" formatCode="General">
                  <c:v>2.9689999999999999</c:v>
                </c:pt>
                <c:pt idx="1">
                  <c:v>8.543000000000001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5F-4F07-8402-DF7931E2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85824313168201"/>
          <c:y val="2.9855298948463799E-2"/>
          <c:w val="0.63256912530994103"/>
          <c:h val="0.85482366986723102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E-42B1-915C-12A5960073D8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E-42B1-915C-12A5960073D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Karla" pitchFamily="2" charset="0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47E-42B1-915C-12A59600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'13'!$A$33:$A$34</c:f>
              <c:strCache>
                <c:ptCount val="2"/>
                <c:pt idx="0">
                  <c:v>Puittoodete import</c:v>
                </c:pt>
                <c:pt idx="1">
                  <c:v>Muu import</c:v>
                </c:pt>
              </c:strCache>
            </c:strRef>
          </c:cat>
          <c:val>
            <c:numRef>
              <c:f>'13'!$C$33:$C$34</c:f>
              <c:numCache>
                <c:formatCode>#,##0.00</c:formatCode>
                <c:ptCount val="2"/>
                <c:pt idx="0" formatCode="#\ ##0.000">
                  <c:v>1.19</c:v>
                </c:pt>
                <c:pt idx="1">
                  <c:v>11.442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E-42B1-915C-12A596007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85824313168201"/>
          <c:y val="2.86910564750835E-2"/>
          <c:w val="0.62915101597086198"/>
          <c:h val="0.85598800149981302"/>
        </c:manualLayout>
      </c:layout>
      <c:pieChart>
        <c:varyColors val="1"/>
        <c:ser>
          <c:idx val="0"/>
          <c:order val="0"/>
          <c:tx>
            <c:strRef>
              <c:f>'13'!$C$9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CC99"/>
            </a:solidFill>
          </c:spPr>
          <c:dPt>
            <c:idx val="0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7D-4805-9DC7-208C1D7D494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7D-4805-9DC7-208C1D7D49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'13'!$B$33:$B$34</c:f>
              <c:strCache>
                <c:ptCount val="2"/>
                <c:pt idx="0">
                  <c:v>Import of timber products</c:v>
                </c:pt>
                <c:pt idx="1">
                  <c:v>Import of other goods</c:v>
                </c:pt>
              </c:strCache>
            </c:strRef>
          </c:cat>
          <c:val>
            <c:numRef>
              <c:f>'13'!$C$33:$C$34</c:f>
              <c:numCache>
                <c:formatCode>#,##0.00</c:formatCode>
                <c:ptCount val="2"/>
                <c:pt idx="0" formatCode="#\ ##0.000">
                  <c:v>1.19</c:v>
                </c:pt>
                <c:pt idx="1">
                  <c:v>11.442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D-4805-9DC7-208C1D7D4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n-US" sz="160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</a:rPr>
              <a:t>Largest export product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4345086605749"/>
          <c:y val="0.13800202020201999"/>
          <c:w val="0.75676040118627197"/>
          <c:h val="0.758599509222360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'14'!$I$6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'14'!$B$7:$B$17</c:f>
              <c:strCache>
                <c:ptCount val="11"/>
                <c:pt idx="0">
                  <c:v>Veneer sheets</c:v>
                </c:pt>
                <c:pt idx="1">
                  <c:v>Unbleached paper</c:v>
                </c:pt>
                <c:pt idx="2">
                  <c:v>Thermomechanical pulp</c:v>
                </c:pt>
                <c:pt idx="3">
                  <c:v>Roundwood</c:v>
                </c:pt>
                <c:pt idx="4">
                  <c:v>Plywood</c:v>
                </c:pt>
                <c:pt idx="5">
                  <c:v>Wooden furniture</c:v>
                </c:pt>
                <c:pt idx="6">
                  <c:v>Pellets</c:v>
                </c:pt>
                <c:pt idx="7">
                  <c:v>Continuously shaped wood</c:v>
                </c:pt>
                <c:pt idx="8">
                  <c:v>Sawn wood</c:v>
                </c:pt>
                <c:pt idx="9">
                  <c:v>Wooden construction details</c:v>
                </c:pt>
                <c:pt idx="10">
                  <c:v>Wooden prefabricated buildings</c:v>
                </c:pt>
              </c:strCache>
            </c:strRef>
          </c:cat>
          <c:val>
            <c:numRef>
              <c:f>'14'!$I$7:$I$17</c:f>
              <c:numCache>
                <c:formatCode>0</c:formatCode>
                <c:ptCount val="11"/>
                <c:pt idx="0">
                  <c:v>37</c:v>
                </c:pt>
                <c:pt idx="1">
                  <c:v>51</c:v>
                </c:pt>
                <c:pt idx="2">
                  <c:v>97</c:v>
                </c:pt>
                <c:pt idx="3">
                  <c:v>140</c:v>
                </c:pt>
                <c:pt idx="4">
                  <c:v>183</c:v>
                </c:pt>
                <c:pt idx="5">
                  <c:v>192</c:v>
                </c:pt>
                <c:pt idx="6">
                  <c:v>238</c:v>
                </c:pt>
                <c:pt idx="7">
                  <c:v>270</c:v>
                </c:pt>
                <c:pt idx="8">
                  <c:v>327</c:v>
                </c:pt>
                <c:pt idx="9">
                  <c:v>431</c:v>
                </c:pt>
                <c:pt idx="10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A-4F06-AE72-EEF4C15FF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"/>
        <c:axId val="2101221752"/>
        <c:axId val="-2136672920"/>
      </c:barChart>
      <c:catAx>
        <c:axId val="2101221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6672920"/>
        <c:crosses val="autoZero"/>
        <c:auto val="1"/>
        <c:lblAlgn val="ctr"/>
        <c:lblOffset val="100"/>
        <c:noMultiLvlLbl val="0"/>
      </c:catAx>
      <c:valAx>
        <c:axId val="-2136672920"/>
        <c:scaling>
          <c:orientation val="minMax"/>
          <c:max val="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>
                    <a:solidFill>
                      <a:schemeClr val="accent5">
                        <a:lumMod val="50000"/>
                      </a:schemeClr>
                    </a:solidFill>
                  </a:rPr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0122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Suurimad impordi tootegrupid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8865138888888903"/>
          <c:y val="0.134793287037037"/>
          <c:w val="0.666394642857143"/>
          <c:h val="0.7738247685185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'14'!$I$24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'14'!$A$25:$A$36</c:f>
              <c:strCache>
                <c:ptCount val="12"/>
                <c:pt idx="0">
                  <c:v>Puitpakendid</c:v>
                </c:pt>
                <c:pt idx="1">
                  <c:v>Puit pidevprofiiliga</c:v>
                </c:pt>
                <c:pt idx="2">
                  <c:v>Puitkiudplaadid</c:v>
                </c:pt>
                <c:pt idx="3">
                  <c:v>Tselluloos</c:v>
                </c:pt>
                <c:pt idx="4">
                  <c:v>Spoon</c:v>
                </c:pt>
                <c:pt idx="5">
                  <c:v>Puitlaastplaadid</c:v>
                </c:pt>
                <c:pt idx="6">
                  <c:v>Muu paber ja papp</c:v>
                </c:pt>
                <c:pt idx="7">
                  <c:v>Puidust ehitusdetailid</c:v>
                </c:pt>
                <c:pt idx="8">
                  <c:v>Puitmööbel ja selle osad</c:v>
                </c:pt>
                <c:pt idx="9">
                  <c:v>Vineer</c:v>
                </c:pt>
                <c:pt idx="10">
                  <c:v>Ümarpuit</c:v>
                </c:pt>
                <c:pt idx="11">
                  <c:v>Saematerjal</c:v>
                </c:pt>
              </c:strCache>
            </c:strRef>
          </c:cat>
          <c:val>
            <c:numRef>
              <c:f>'14'!$I$25:$I$36</c:f>
              <c:numCache>
                <c:formatCode>General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30</c:v>
                </c:pt>
                <c:pt idx="3">
                  <c:v>31</c:v>
                </c:pt>
                <c:pt idx="4">
                  <c:v>37</c:v>
                </c:pt>
                <c:pt idx="5">
                  <c:v>40</c:v>
                </c:pt>
                <c:pt idx="6">
                  <c:v>43</c:v>
                </c:pt>
                <c:pt idx="7">
                  <c:v>53</c:v>
                </c:pt>
                <c:pt idx="8">
                  <c:v>62</c:v>
                </c:pt>
                <c:pt idx="9">
                  <c:v>86</c:v>
                </c:pt>
                <c:pt idx="10">
                  <c:v>89</c:v>
                </c:pt>
                <c:pt idx="1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41FD-AEFB-D052B72AA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6519048"/>
        <c:axId val="2136476920"/>
      </c:barChart>
      <c:catAx>
        <c:axId val="213651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76920"/>
        <c:crosses val="autoZero"/>
        <c:auto val="0"/>
        <c:lblAlgn val="ctr"/>
        <c:lblOffset val="100"/>
        <c:noMultiLvlLbl val="0"/>
      </c:catAx>
      <c:valAx>
        <c:axId val="2136476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latin typeface="Karla" pitchFamily="2" charset="0"/>
                  </a:rPr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5190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ExtraBold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ExtraBold" panose="020B0004030503030003" pitchFamily="34" charset="-70"/>
              </a:rPr>
              <a:t>Largest import product groups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ExtraBold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33579781746031701"/>
          <c:y val="0.126775505050505"/>
          <c:w val="0.61924821428571397"/>
          <c:h val="0.77222121212121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'14'!$I$24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'14'!$B$25:$B$36</c:f>
              <c:strCache>
                <c:ptCount val="12"/>
                <c:pt idx="0">
                  <c:v>Wooden packaging</c:v>
                </c:pt>
                <c:pt idx="1">
                  <c:v>Continuously shaped wood</c:v>
                </c:pt>
                <c:pt idx="2">
                  <c:v>Fiberboards</c:v>
                </c:pt>
                <c:pt idx="3">
                  <c:v>Cellulose</c:v>
                </c:pt>
                <c:pt idx="4">
                  <c:v>Veneer sheets</c:v>
                </c:pt>
                <c:pt idx="5">
                  <c:v>Particle boards</c:v>
                </c:pt>
                <c:pt idx="6">
                  <c:v>Other paper and cardboard</c:v>
                </c:pt>
                <c:pt idx="7">
                  <c:v>Wooden construction details</c:v>
                </c:pt>
                <c:pt idx="8">
                  <c:v>Wooden furniture and its parts</c:v>
                </c:pt>
                <c:pt idx="9">
                  <c:v>Plywood</c:v>
                </c:pt>
                <c:pt idx="10">
                  <c:v>Roundwood</c:v>
                </c:pt>
                <c:pt idx="11">
                  <c:v>Sawn wood</c:v>
                </c:pt>
              </c:strCache>
            </c:strRef>
          </c:cat>
          <c:val>
            <c:numRef>
              <c:f>'14'!$I$25:$I$36</c:f>
              <c:numCache>
                <c:formatCode>General</c:formatCode>
                <c:ptCount val="12"/>
                <c:pt idx="0">
                  <c:v>23</c:v>
                </c:pt>
                <c:pt idx="1">
                  <c:v>25</c:v>
                </c:pt>
                <c:pt idx="2">
                  <c:v>30</c:v>
                </c:pt>
                <c:pt idx="3">
                  <c:v>31</c:v>
                </c:pt>
                <c:pt idx="4">
                  <c:v>37</c:v>
                </c:pt>
                <c:pt idx="5">
                  <c:v>40</c:v>
                </c:pt>
                <c:pt idx="6">
                  <c:v>43</c:v>
                </c:pt>
                <c:pt idx="7">
                  <c:v>53</c:v>
                </c:pt>
                <c:pt idx="8">
                  <c:v>62</c:v>
                </c:pt>
                <c:pt idx="9">
                  <c:v>86</c:v>
                </c:pt>
                <c:pt idx="10">
                  <c:v>89</c:v>
                </c:pt>
                <c:pt idx="11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7-4DF1-94C8-96A62289C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6486728"/>
        <c:axId val="2136490328"/>
      </c:barChart>
      <c:catAx>
        <c:axId val="2136486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90328"/>
        <c:crosses val="autoZero"/>
        <c:auto val="1"/>
        <c:lblAlgn val="ctr"/>
        <c:lblOffset val="100"/>
        <c:noMultiLvlLbl val="0"/>
      </c:catAx>
      <c:valAx>
        <c:axId val="2136490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>
                    <a:latin typeface="Karla" pitchFamily="2" charset="0"/>
                  </a:rPr>
                  <a:t>Million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64867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n-EE" sz="1400" b="0" i="0">
                <a:solidFill>
                  <a:schemeClr val="accent5">
                    <a:lumMod val="50000"/>
                  </a:schemeClr>
                </a:solidFill>
                <a:effectLst/>
                <a:latin typeface="Karla Medium" panose="020B0004030503030003" pitchFamily="34" charset="-70"/>
              </a:rPr>
              <a:t>Suurimad ekspordi tootegrupid</a:t>
            </a:r>
          </a:p>
        </c:rich>
      </c:tx>
      <c:layout>
        <c:manualLayout>
          <c:xMode val="edge"/>
          <c:yMode val="edge"/>
          <c:x val="0.24388554216867467"/>
          <c:y val="1.5590200445434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'14'!$H$6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 cmpd="dbl">
              <a:solidFill>
                <a:schemeClr val="accent1"/>
              </a:solidFill>
            </a:ln>
            <a:effectLst/>
          </c:spPr>
          <c:invertIfNegative val="0"/>
          <c:cat>
            <c:strRef>
              <c:f>'14'!$A$7:$A$17</c:f>
              <c:strCache>
                <c:ptCount val="11"/>
                <c:pt idx="0">
                  <c:v>Spoon</c:v>
                </c:pt>
                <c:pt idx="1">
                  <c:v>Pleegitamata paber</c:v>
                </c:pt>
                <c:pt idx="2">
                  <c:v>Termomehaaniline puitmass</c:v>
                </c:pt>
                <c:pt idx="3">
                  <c:v>Ümarpuit</c:v>
                </c:pt>
                <c:pt idx="4">
                  <c:v>Vineer</c:v>
                </c:pt>
                <c:pt idx="5">
                  <c:v>Puitmööbel ja selle osad</c:v>
                </c:pt>
                <c:pt idx="6">
                  <c:v>Puidugraanul</c:v>
                </c:pt>
                <c:pt idx="7">
                  <c:v>Puit pidevprofiiliga</c:v>
                </c:pt>
                <c:pt idx="8">
                  <c:v>Saematerjal</c:v>
                </c:pt>
                <c:pt idx="9">
                  <c:v>Puidust ehitusdetailid</c:v>
                </c:pt>
                <c:pt idx="10">
                  <c:v>Puidust kokkupandavad ehitised</c:v>
                </c:pt>
              </c:strCache>
            </c:strRef>
          </c:cat>
          <c:val>
            <c:numRef>
              <c:f>'14'!$H$7:$H$17</c:f>
              <c:numCache>
                <c:formatCode>0</c:formatCode>
                <c:ptCount val="11"/>
                <c:pt idx="0">
                  <c:v>58</c:v>
                </c:pt>
                <c:pt idx="1">
                  <c:v>57</c:v>
                </c:pt>
                <c:pt idx="2">
                  <c:v>89</c:v>
                </c:pt>
                <c:pt idx="3">
                  <c:v>93</c:v>
                </c:pt>
                <c:pt idx="4">
                  <c:v>158</c:v>
                </c:pt>
                <c:pt idx="5">
                  <c:v>293</c:v>
                </c:pt>
                <c:pt idx="6">
                  <c:v>214</c:v>
                </c:pt>
                <c:pt idx="7">
                  <c:v>277</c:v>
                </c:pt>
                <c:pt idx="8">
                  <c:v>452</c:v>
                </c:pt>
                <c:pt idx="9">
                  <c:v>438</c:v>
                </c:pt>
                <c:pt idx="1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3-004D-97FE-4512685DC96D}"/>
            </c:ext>
          </c:extLst>
        </c:ser>
        <c:ser>
          <c:idx val="1"/>
          <c:order val="1"/>
          <c:tx>
            <c:strRef>
              <c:f>'14'!$I$6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CB5AD"/>
            </a:solidFill>
            <a:ln>
              <a:noFill/>
            </a:ln>
            <a:effectLst/>
          </c:spPr>
          <c:invertIfNegative val="0"/>
          <c:cat>
            <c:strRef>
              <c:f>'14'!$A$7:$A$17</c:f>
              <c:strCache>
                <c:ptCount val="11"/>
                <c:pt idx="0">
                  <c:v>Spoon</c:v>
                </c:pt>
                <c:pt idx="1">
                  <c:v>Pleegitamata paber</c:v>
                </c:pt>
                <c:pt idx="2">
                  <c:v>Termomehaaniline puitmass</c:v>
                </c:pt>
                <c:pt idx="3">
                  <c:v>Ümarpuit</c:v>
                </c:pt>
                <c:pt idx="4">
                  <c:v>Vineer</c:v>
                </c:pt>
                <c:pt idx="5">
                  <c:v>Puitmööbel ja selle osad</c:v>
                </c:pt>
                <c:pt idx="6">
                  <c:v>Puidugraanul</c:v>
                </c:pt>
                <c:pt idx="7">
                  <c:v>Puit pidevprofiiliga</c:v>
                </c:pt>
                <c:pt idx="8">
                  <c:v>Saematerjal</c:v>
                </c:pt>
                <c:pt idx="9">
                  <c:v>Puidust ehitusdetailid</c:v>
                </c:pt>
                <c:pt idx="10">
                  <c:v>Puidust kokkupandavad ehitised</c:v>
                </c:pt>
              </c:strCache>
            </c:strRef>
          </c:cat>
          <c:val>
            <c:numRef>
              <c:f>'14'!$I$7:$I$17</c:f>
              <c:numCache>
                <c:formatCode>0</c:formatCode>
                <c:ptCount val="11"/>
                <c:pt idx="0">
                  <c:v>37</c:v>
                </c:pt>
                <c:pt idx="1">
                  <c:v>51</c:v>
                </c:pt>
                <c:pt idx="2">
                  <c:v>97</c:v>
                </c:pt>
                <c:pt idx="3">
                  <c:v>140</c:v>
                </c:pt>
                <c:pt idx="4">
                  <c:v>183</c:v>
                </c:pt>
                <c:pt idx="5">
                  <c:v>192</c:v>
                </c:pt>
                <c:pt idx="6">
                  <c:v>238</c:v>
                </c:pt>
                <c:pt idx="7">
                  <c:v>270</c:v>
                </c:pt>
                <c:pt idx="8">
                  <c:v>327</c:v>
                </c:pt>
                <c:pt idx="9">
                  <c:v>431</c:v>
                </c:pt>
                <c:pt idx="10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3-004D-97FE-4512685DC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72705424"/>
        <c:axId val="1839955903"/>
      </c:barChart>
      <c:catAx>
        <c:axId val="127270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839955903"/>
        <c:crosses val="autoZero"/>
        <c:auto val="1"/>
        <c:lblAlgn val="ctr"/>
        <c:lblOffset val="100"/>
        <c:noMultiLvlLbl val="0"/>
      </c:catAx>
      <c:valAx>
        <c:axId val="183995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127270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Eesti puittoodete peamised eksportturud väärtuse järgi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1350512820512799"/>
          <c:y val="0.17855759259259299"/>
          <c:w val="0.74314687499999998"/>
          <c:h val="0.7926900000000000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80-471A-A372-638177228D84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80-471A-A372-638177228D84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80-471A-A372-638177228D84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80-471A-A372-638177228D84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80-471A-A372-638177228D84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80-471A-A372-638177228D84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80-471A-A372-638177228D84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680-471A-A372-638177228D84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80-471A-A372-638177228D84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680-471A-A372-638177228D84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680-471A-A372-638177228D84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E67-4E22-96EF-921C57160C1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D115ABD-300A-41C2-8A0D-8781C2180FAB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36909C41-4899-40CA-90A7-48CB4FB074A7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C680-471A-A372-638177228D8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9BC4B1F-EEEA-4D1D-8E6A-5E13CD4CEA2F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AE1D688D-C8B0-412F-A4CF-E4989BB94019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C680-471A-A372-638177228D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A8F7480-995B-4118-86F4-A0914202102D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FD0E7AC2-AD2D-4B90-8053-52FFCF54CB75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C680-471A-A372-638177228D8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2F7D0FD-EE9B-4E14-9A54-C0456DB0664B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AA40EB3F-1611-4098-A44C-F442107C130B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C680-471A-A372-638177228D8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551E9CD-F5E1-4A11-A8CF-AB49C3D41204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4EB7932D-5D21-417A-8A48-15976677E544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C680-471A-A372-638177228D84}"/>
                </c:ext>
              </c:extLst>
            </c:dLbl>
            <c:dLbl>
              <c:idx val="5"/>
              <c:tx>
                <c:rich>
                  <a:bodyPr rot="-492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9467D30-CEE4-4D57-AB5D-DECD9408A774}" type="CELLRANGE">
                      <a:rPr lang="et-E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t-EE" baseline="0"/>
                      <a:t> </a:t>
                    </a:r>
                    <a:fld id="{EFD86502-FE51-4FE5-86F9-59C55DF8F1B3}" type="PERCENTAGE">
                      <a:rPr lang="et-EE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t-E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49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C680-471A-A372-638177228D84}"/>
                </c:ext>
              </c:extLst>
            </c:dLbl>
            <c:dLbl>
              <c:idx val="6"/>
              <c:tx>
                <c:rich>
                  <a:bodyPr rot="-414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CDDD0D-7234-4855-A4C1-65112BD554C8}" type="CELLRANGE">
                      <a:rPr lang="et-E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t-EE" baseline="0"/>
                      <a:t> </a:t>
                    </a:r>
                    <a:fld id="{DC757A22-7F7E-452E-A0AE-76449420BD0D}" type="PERCENTAGE">
                      <a:rPr lang="et-EE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t-E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414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C680-471A-A372-638177228D84}"/>
                </c:ext>
              </c:extLst>
            </c:dLbl>
            <c:dLbl>
              <c:idx val="7"/>
              <c:tx>
                <c:rich>
                  <a:bodyPr rot="-312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126AE98-C2AB-4B02-8FEE-CAD2935E8F98}" type="CELLRAN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fld id="{FC337CFC-A31B-400E-9981-A506B9523D4B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31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59806844279795"/>
                      <c:h val="7.833712040302719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C680-471A-A372-638177228D84}"/>
                </c:ext>
              </c:extLst>
            </c:dLbl>
            <c:dLbl>
              <c:idx val="8"/>
              <c:tx>
                <c:rich>
                  <a:bodyPr rot="-2100000" spcFirstLastPara="1" vertOverflow="ellipsis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0721362-9F8E-4E3A-A311-634DCD01C44F}" type="CELLRANGE">
                      <a:rPr lang="et-E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[LAHTRIVAHEMIK]</a:t>
                    </a:fld>
                    <a:r>
                      <a:rPr lang="et-EE" baseline="0"/>
                      <a:t> </a:t>
                    </a:r>
                    <a:fld id="{B138ED79-6567-4FE5-905F-B95B1416B24F}" type="PERCENTAGE">
                      <a:rPr lang="et-EE" baseline="0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[PROTSENT]</a:t>
                    </a:fld>
                    <a:endParaRPr lang="et-E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-210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C680-471A-A372-638177228D84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1140000" spcFirstLastPara="1" vertOverflow="ellipsis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418043236286966"/>
                      <c:h val="7.48584440258725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680-471A-A372-638177228D8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C680-471A-A372-638177228D8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4DE966-CA1A-4230-90F1-C82F454E0408}" type="CELLRANGE">
                      <a:rPr lang="et-EE"/>
                      <a:pPr/>
                      <a:t>[LAHTRIVAHEMIK]</a:t>
                    </a:fld>
                    <a:r>
                      <a:rPr lang="et-EE" baseline="0"/>
                      <a:t> </a:t>
                    </a:r>
                    <a:fld id="{41E7D045-0068-4201-9BAE-E486BB7428B7}" type="PERCENTAGE">
                      <a:rPr lang="et-EE" baseline="0"/>
                      <a:pPr/>
                      <a:t>[PROTSENT]</a:t>
                    </a:fld>
                    <a:endParaRPr lang="et-EE" baseline="0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E67-4E22-96EF-921C57160C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'15'!$A$9:$A$20</c:f>
              <c:strCache>
                <c:ptCount val="12"/>
                <c:pt idx="0">
                  <c:v>Rootsi</c:v>
                </c:pt>
                <c:pt idx="1">
                  <c:v>Soome</c:v>
                </c:pt>
                <c:pt idx="2">
                  <c:v>Norra</c:v>
                </c:pt>
                <c:pt idx="3">
                  <c:v>Saksamaa</c:v>
                </c:pt>
                <c:pt idx="4">
                  <c:v>Taani</c:v>
                </c:pt>
                <c:pt idx="5">
                  <c:v>Madalmaad</c:v>
                </c:pt>
                <c:pt idx="6">
                  <c:v>Läti</c:v>
                </c:pt>
                <c:pt idx="7">
                  <c:v>Prantsusmaa</c:v>
                </c:pt>
                <c:pt idx="8">
                  <c:v>Poola</c:v>
                </c:pt>
                <c:pt idx="9">
                  <c:v>Ameerika Ühendriigid</c:v>
                </c:pt>
                <c:pt idx="11">
                  <c:v>Muu</c:v>
                </c:pt>
              </c:strCache>
            </c:strRef>
          </c:cat>
          <c:val>
            <c:numRef>
              <c:f>'15'!$C$9:$C$20</c:f>
              <c:numCache>
                <c:formatCode>#,##0.00</c:formatCode>
                <c:ptCount val="12"/>
                <c:pt idx="0">
                  <c:v>442183298.14999998</c:v>
                </c:pt>
                <c:pt idx="1">
                  <c:v>324923752.69999999</c:v>
                </c:pt>
                <c:pt idx="2">
                  <c:v>221439243.99000001</c:v>
                </c:pt>
                <c:pt idx="3">
                  <c:v>263171270.81</c:v>
                </c:pt>
                <c:pt idx="4">
                  <c:v>248391377.47999999</c:v>
                </c:pt>
                <c:pt idx="5">
                  <c:v>97476349.409999996</c:v>
                </c:pt>
                <c:pt idx="6">
                  <c:v>112650999.06</c:v>
                </c:pt>
                <c:pt idx="7">
                  <c:v>105518296.17</c:v>
                </c:pt>
                <c:pt idx="8">
                  <c:v>106024227.67</c:v>
                </c:pt>
                <c:pt idx="9">
                  <c:v>97739763.450000003</c:v>
                </c:pt>
                <c:pt idx="11" formatCode="0">
                  <c:v>949596329.51600003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'15'!$A$9:$A$20</c15:f>
                <c15:dlblRangeCache>
                  <c:ptCount val="12"/>
                  <c:pt idx="0">
                    <c:v>Rootsi</c:v>
                  </c:pt>
                  <c:pt idx="1">
                    <c:v>Soome</c:v>
                  </c:pt>
                  <c:pt idx="2">
                    <c:v>Norra</c:v>
                  </c:pt>
                  <c:pt idx="3">
                    <c:v>Saksamaa</c:v>
                  </c:pt>
                  <c:pt idx="4">
                    <c:v>Taani</c:v>
                  </c:pt>
                  <c:pt idx="5">
                    <c:v>Madalmaad</c:v>
                  </c:pt>
                  <c:pt idx="6">
                    <c:v>Läti</c:v>
                  </c:pt>
                  <c:pt idx="7">
                    <c:v>Prantsusmaa</c:v>
                  </c:pt>
                  <c:pt idx="8">
                    <c:v>Poola</c:v>
                  </c:pt>
                  <c:pt idx="9">
                    <c:v>Ameerika Ühendriigid</c:v>
                  </c:pt>
                  <c:pt idx="11">
                    <c:v>Muu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C680-471A-A372-638177228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Main export destinations of Estonian timber products (by value) 2021</a:t>
            </a:r>
          </a:p>
        </c:rich>
      </c:tx>
      <c:layout>
        <c:manualLayout>
          <c:xMode val="edge"/>
          <c:yMode val="edge"/>
          <c:x val="0.158529962007431"/>
          <c:y val="1.6453095834103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7.2265470271325793E-2"/>
          <c:y val="0.167463367118801"/>
          <c:w val="0.856575585261796"/>
          <c:h val="0.7519011251413120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4A1-498E-96D0-A70BD5E868BA}"/>
              </c:ext>
            </c:extLst>
          </c:dPt>
          <c:dPt>
            <c:idx val="1"/>
            <c:bubble3D val="0"/>
            <c:spPr>
              <a:solidFill>
                <a:schemeClr val="accent5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4A1-498E-96D0-A70BD5E868BA}"/>
              </c:ext>
            </c:extLst>
          </c:dPt>
          <c:dPt>
            <c:idx val="2"/>
            <c:bubble3D val="0"/>
            <c:spPr>
              <a:solidFill>
                <a:schemeClr val="accent5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4A1-498E-96D0-A70BD5E868BA}"/>
              </c:ext>
            </c:extLst>
          </c:dPt>
          <c:dPt>
            <c:idx val="3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A1-498E-96D0-A70BD5E868BA}"/>
              </c:ext>
            </c:extLst>
          </c:dPt>
          <c:dPt>
            <c:idx val="4"/>
            <c:bubble3D val="0"/>
            <c:spPr>
              <a:solidFill>
                <a:schemeClr val="accent5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4A1-498E-96D0-A70BD5E868BA}"/>
              </c:ext>
            </c:extLst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A1-498E-96D0-A70BD5E868BA}"/>
              </c:ext>
            </c:extLst>
          </c:dPt>
          <c:dPt>
            <c:idx val="6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4A1-498E-96D0-A70BD5E868BA}"/>
              </c:ext>
            </c:extLst>
          </c:dPt>
          <c:dPt>
            <c:idx val="7"/>
            <c:bubble3D val="0"/>
            <c:spPr>
              <a:solidFill>
                <a:schemeClr val="accent5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4A1-498E-96D0-A70BD5E868BA}"/>
              </c:ext>
            </c:extLst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4A1-498E-96D0-A70BD5E868BA}"/>
              </c:ext>
            </c:extLst>
          </c:dPt>
          <c:dPt>
            <c:idx val="9"/>
            <c:bubble3D val="0"/>
            <c:spPr>
              <a:solidFill>
                <a:schemeClr val="accent5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4A1-498E-96D0-A70BD5E868BA}"/>
              </c:ext>
            </c:extLst>
          </c:dPt>
          <c:dPt>
            <c:idx val="10"/>
            <c:bubble3D val="0"/>
            <c:spPr>
              <a:solidFill>
                <a:schemeClr val="accent5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4A1-498E-96D0-A70BD5E868BA}"/>
              </c:ext>
            </c:extLst>
          </c:dPt>
          <c:dPt>
            <c:idx val="11"/>
            <c:bubble3D val="0"/>
            <c:spPr>
              <a:solidFill>
                <a:schemeClr val="accent5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A38-435B-80BF-5C3D4D51A6F5}"/>
              </c:ext>
            </c:extLst>
          </c:dPt>
          <c:dLbls>
            <c:dLbl>
              <c:idx val="0"/>
              <c:layout>
                <c:manualLayout>
                  <c:x val="3.0150962539249402E-3"/>
                  <c:y val="1.13911866330729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A1-498E-96D0-A70BD5E868BA}"/>
                </c:ext>
              </c:extLst>
            </c:dLbl>
            <c:dLbl>
              <c:idx val="3"/>
              <c:layout>
                <c:manualLayout>
                  <c:x val="8.1576302533747092E-3"/>
                  <c:y val="-8.7519377240953995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A1-498E-96D0-A70BD5E868BA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16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34A1-498E-96D0-A70BD5E868B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336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34A1-498E-96D0-A70BD5E868BA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168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34A1-498E-96D0-A70BD5E868B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192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34A1-498E-96D0-A70BD5E868BA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174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53275474715798"/>
                      <c:h val="9.4575954030982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4A1-498E-96D0-A70BD5E868BA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114000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984329367280135"/>
                      <c:h val="0.1133766270803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4A1-498E-96D0-A70BD5E868BA}"/>
                </c:ext>
              </c:extLst>
            </c:dLbl>
            <c:dLbl>
              <c:idx val="11"/>
              <c:layout>
                <c:manualLayout>
                  <c:x val="-2.66696841681754E-2"/>
                  <c:y val="2.4450554718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A38-435B-80BF-5C3D4D51A6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'15'!$B$9:$B$20</c:f>
              <c:strCache>
                <c:ptCount val="12"/>
                <c:pt idx="0">
                  <c:v>Sweden</c:v>
                </c:pt>
                <c:pt idx="1">
                  <c:v>Finland</c:v>
                </c:pt>
                <c:pt idx="2">
                  <c:v>Norway</c:v>
                </c:pt>
                <c:pt idx="3">
                  <c:v>Germany</c:v>
                </c:pt>
                <c:pt idx="4">
                  <c:v>Denmark</c:v>
                </c:pt>
                <c:pt idx="5">
                  <c:v>Netherlands</c:v>
                </c:pt>
                <c:pt idx="6">
                  <c:v>Latvia</c:v>
                </c:pt>
                <c:pt idx="7">
                  <c:v>France</c:v>
                </c:pt>
                <c:pt idx="8">
                  <c:v>Poland</c:v>
                </c:pt>
                <c:pt idx="9">
                  <c:v>United States</c:v>
                </c:pt>
                <c:pt idx="11">
                  <c:v>Other</c:v>
                </c:pt>
              </c:strCache>
            </c:strRef>
          </c:cat>
          <c:val>
            <c:numRef>
              <c:f>'15'!$C$9:$C$20</c:f>
              <c:numCache>
                <c:formatCode>#,##0.00</c:formatCode>
                <c:ptCount val="12"/>
                <c:pt idx="0">
                  <c:v>442183298.14999998</c:v>
                </c:pt>
                <c:pt idx="1">
                  <c:v>324923752.69999999</c:v>
                </c:pt>
                <c:pt idx="2">
                  <c:v>221439243.99000001</c:v>
                </c:pt>
                <c:pt idx="3">
                  <c:v>263171270.81</c:v>
                </c:pt>
                <c:pt idx="4">
                  <c:v>248391377.47999999</c:v>
                </c:pt>
                <c:pt idx="5">
                  <c:v>97476349.409999996</c:v>
                </c:pt>
                <c:pt idx="6">
                  <c:v>112650999.06</c:v>
                </c:pt>
                <c:pt idx="7">
                  <c:v>105518296.17</c:v>
                </c:pt>
                <c:pt idx="8">
                  <c:v>106024227.67</c:v>
                </c:pt>
                <c:pt idx="9">
                  <c:v>97739763.450000003</c:v>
                </c:pt>
                <c:pt idx="11" formatCode="0">
                  <c:v>949596329.51600003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4A1-498E-96D0-A70BD5E8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Tootmise mahuindeksid (2015=100)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'16'!$A$11</c:f>
              <c:strCache>
                <c:ptCount val="1"/>
                <c:pt idx="0">
                  <c:v>Puittoodete tootmine 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'16'!$C$11:$O$11</c:f>
              <c:numCache>
                <c:formatCode>0</c:formatCode>
                <c:ptCount val="13"/>
                <c:pt idx="0">
                  <c:v>66.3</c:v>
                </c:pt>
                <c:pt idx="1">
                  <c:v>76.091666666666669</c:v>
                </c:pt>
                <c:pt idx="2">
                  <c:v>77.358333333333334</c:v>
                </c:pt>
                <c:pt idx="3">
                  <c:v>82.566666666666663</c:v>
                </c:pt>
                <c:pt idx="4">
                  <c:v>91.61666666666666</c:v>
                </c:pt>
                <c:pt idx="5">
                  <c:v>100.29166666666667</c:v>
                </c:pt>
                <c:pt idx="6">
                  <c:v>105.82500000000003</c:v>
                </c:pt>
                <c:pt idx="7">
                  <c:v>114.25833333333331</c:v>
                </c:pt>
                <c:pt idx="8">
                  <c:v>119.95</c:v>
                </c:pt>
                <c:pt idx="9">
                  <c:v>118.075</c:v>
                </c:pt>
                <c:pt idx="10">
                  <c:v>120.10833333333335</c:v>
                </c:pt>
                <c:pt idx="11">
                  <c:v>140.83333333333334</c:v>
                </c:pt>
                <c:pt idx="12">
                  <c:v>134.05000000000001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2-4CB8-B356-93A7AFEBE677}"/>
            </c:ext>
          </c:extLst>
        </c:ser>
        <c:ser>
          <c:idx val="1"/>
          <c:order val="1"/>
          <c:tx>
            <c:strRef>
              <c:f>'16'!$A$12</c:f>
              <c:strCache>
                <c:ptCount val="1"/>
                <c:pt idx="0">
                  <c:v>Töötlev tööstus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'16'!$C$12:$O$12</c:f>
              <c:numCache>
                <c:formatCode>0</c:formatCode>
                <c:ptCount val="13"/>
                <c:pt idx="0">
                  <c:v>72.5</c:v>
                </c:pt>
                <c:pt idx="1">
                  <c:v>88.725000000000009</c:v>
                </c:pt>
                <c:pt idx="2">
                  <c:v>90.358333333333334</c:v>
                </c:pt>
                <c:pt idx="3">
                  <c:v>94.133333333333326</c:v>
                </c:pt>
                <c:pt idx="4">
                  <c:v>99.183333333333337</c:v>
                </c:pt>
                <c:pt idx="5">
                  <c:v>100.35833333333333</c:v>
                </c:pt>
                <c:pt idx="6">
                  <c:v>102.81666666666665</c:v>
                </c:pt>
                <c:pt idx="7">
                  <c:v>109.8</c:v>
                </c:pt>
                <c:pt idx="8">
                  <c:v>114.05833333333332</c:v>
                </c:pt>
                <c:pt idx="9">
                  <c:v>112.46666666666668</c:v>
                </c:pt>
                <c:pt idx="10">
                  <c:v>110.25454545454544</c:v>
                </c:pt>
                <c:pt idx="11">
                  <c:v>124.29166666666667</c:v>
                </c:pt>
                <c:pt idx="12">
                  <c:v>122.56666666666668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2-4CB8-B356-93A7AFEBE677}"/>
            </c:ext>
          </c:extLst>
        </c:ser>
        <c:ser>
          <c:idx val="2"/>
          <c:order val="2"/>
          <c:tx>
            <c:strRef>
              <c:f>'16'!$A$13</c:f>
              <c:strCache>
                <c:ptCount val="1"/>
                <c:pt idx="0">
                  <c:v>Paber ja pabertooted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'16'!$C$13:$O$13</c:f>
              <c:numCache>
                <c:formatCode>0</c:formatCode>
                <c:ptCount val="13"/>
                <c:pt idx="0">
                  <c:v>90</c:v>
                </c:pt>
                <c:pt idx="1">
                  <c:v>96.716666666666654</c:v>
                </c:pt>
                <c:pt idx="2">
                  <c:v>99.916666666666671</c:v>
                </c:pt>
                <c:pt idx="3">
                  <c:v>98.933333333333337</c:v>
                </c:pt>
                <c:pt idx="4">
                  <c:v>100.75833333333333</c:v>
                </c:pt>
                <c:pt idx="5">
                  <c:v>100.13333333333334</c:v>
                </c:pt>
                <c:pt idx="6">
                  <c:v>104.08333333333336</c:v>
                </c:pt>
                <c:pt idx="7">
                  <c:v>108.98333333333333</c:v>
                </c:pt>
                <c:pt idx="8">
                  <c:v>106.65833333333332</c:v>
                </c:pt>
                <c:pt idx="9">
                  <c:v>97.541666666666671</c:v>
                </c:pt>
                <c:pt idx="10">
                  <c:v>95.725000000000009</c:v>
                </c:pt>
                <c:pt idx="11">
                  <c:v>111.92500000000001</c:v>
                </c:pt>
                <c:pt idx="12">
                  <c:v>102.86666666666667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D2-4CB8-B356-93A7AFEB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6888248"/>
        <c:axId val="-2116884760"/>
      </c:lineChart>
      <c:catAx>
        <c:axId val="-211688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884760"/>
        <c:crosses val="autoZero"/>
        <c:auto val="1"/>
        <c:lblAlgn val="ctr"/>
        <c:lblOffset val="100"/>
        <c:noMultiLvlLbl val="0"/>
      </c:catAx>
      <c:valAx>
        <c:axId val="-2116884760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1688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Average growing stock volume per hectare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654-4C6A-AA27-69AC0E4AF3FA}"/>
              </c:ext>
            </c:extLst>
          </c:dPt>
          <c:dLbls>
            <c:dLbl>
              <c:idx val="1"/>
              <c:layout>
                <c:manualLayout>
                  <c:x val="-2.8064476598159202E-17"/>
                  <c:y val="9.3693731672891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54-4C6A-AA27-69AC0E4AF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'2'!$A$5:$A$11</c:f>
              <c:strCache>
                <c:ptCount val="7"/>
                <c:pt idx="0">
                  <c:v>Lithuania</c:v>
                </c:pt>
                <c:pt idx="1">
                  <c:v>Estonia</c:v>
                </c:pt>
                <c:pt idx="2">
                  <c:v>Latvia</c:v>
                </c:pt>
                <c:pt idx="3">
                  <c:v>European Union</c:v>
                </c:pt>
                <c:pt idx="4">
                  <c:v>Sweden</c:v>
                </c:pt>
                <c:pt idx="5">
                  <c:v>Finland</c:v>
                </c:pt>
                <c:pt idx="6">
                  <c:v>Norway</c:v>
                </c:pt>
              </c:strCache>
            </c:strRef>
          </c:cat>
          <c:val>
            <c:numRef>
              <c:f>'2'!$C$5:$C$11</c:f>
              <c:numCache>
                <c:formatCode>0</c:formatCode>
                <c:ptCount val="7"/>
                <c:pt idx="0">
                  <c:v>236.23853211009174</c:v>
                </c:pt>
                <c:pt idx="1">
                  <c:v>213.26164874551972</c:v>
                </c:pt>
                <c:pt idx="2">
                  <c:v>198.15256257449346</c:v>
                </c:pt>
                <c:pt idx="3">
                  <c:v>165</c:v>
                </c:pt>
                <c:pt idx="4">
                  <c:v>106.47241121362163</c:v>
                </c:pt>
                <c:pt idx="5">
                  <c:v>104.41983976955622</c:v>
                </c:pt>
                <c:pt idx="6">
                  <c:v>95.52509907529722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E-4915-9480-E90B23E3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2099325256"/>
        <c:axId val="-2116718760"/>
      </c:barChart>
      <c:catAx>
        <c:axId val="2099325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16718760"/>
        <c:crosses val="autoZero"/>
        <c:auto val="1"/>
        <c:lblAlgn val="ctr"/>
        <c:lblOffset val="100"/>
        <c:noMultiLvlLbl val="0"/>
      </c:catAx>
      <c:valAx>
        <c:axId val="-2116718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209932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Production volume indices (2015=100)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'16'!$B$11</c:f>
              <c:strCache>
                <c:ptCount val="1"/>
                <c:pt idx="0">
                  <c:v>Production of timber products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'16'!$C$11:$O$11</c:f>
              <c:numCache>
                <c:formatCode>0</c:formatCode>
                <c:ptCount val="13"/>
                <c:pt idx="0">
                  <c:v>66.3</c:v>
                </c:pt>
                <c:pt idx="1">
                  <c:v>76.091666666666669</c:v>
                </c:pt>
                <c:pt idx="2">
                  <c:v>77.358333333333334</c:v>
                </c:pt>
                <c:pt idx="3">
                  <c:v>82.566666666666663</c:v>
                </c:pt>
                <c:pt idx="4">
                  <c:v>91.61666666666666</c:v>
                </c:pt>
                <c:pt idx="5">
                  <c:v>100.29166666666667</c:v>
                </c:pt>
                <c:pt idx="6">
                  <c:v>105.82500000000003</c:v>
                </c:pt>
                <c:pt idx="7">
                  <c:v>114.25833333333331</c:v>
                </c:pt>
                <c:pt idx="8">
                  <c:v>119.95</c:v>
                </c:pt>
                <c:pt idx="9">
                  <c:v>118.075</c:v>
                </c:pt>
                <c:pt idx="10">
                  <c:v>120.10833333333335</c:v>
                </c:pt>
                <c:pt idx="11">
                  <c:v>140.83333333333334</c:v>
                </c:pt>
                <c:pt idx="12">
                  <c:v>134.05000000000001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5-4C3A-BC4A-44EA9BFB40C2}"/>
            </c:ext>
          </c:extLst>
        </c:ser>
        <c:ser>
          <c:idx val="1"/>
          <c:order val="1"/>
          <c:tx>
            <c:strRef>
              <c:f>'16'!$B$12</c:f>
              <c:strCache>
                <c:ptCount val="1"/>
                <c:pt idx="0">
                  <c:v>Total processing industry</c:v>
                </c:pt>
              </c:strCache>
            </c:strRef>
          </c:tx>
          <c:spPr>
            <a:ln w="28575" cap="rnd">
              <a:solidFill>
                <a:srgbClr val="00B5D9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'16'!$C$12:$O$12</c:f>
              <c:numCache>
                <c:formatCode>0</c:formatCode>
                <c:ptCount val="13"/>
                <c:pt idx="0">
                  <c:v>72.5</c:v>
                </c:pt>
                <c:pt idx="1">
                  <c:v>88.725000000000009</c:v>
                </c:pt>
                <c:pt idx="2">
                  <c:v>90.358333333333334</c:v>
                </c:pt>
                <c:pt idx="3">
                  <c:v>94.133333333333326</c:v>
                </c:pt>
                <c:pt idx="4">
                  <c:v>99.183333333333337</c:v>
                </c:pt>
                <c:pt idx="5">
                  <c:v>100.35833333333333</c:v>
                </c:pt>
                <c:pt idx="6">
                  <c:v>102.81666666666665</c:v>
                </c:pt>
                <c:pt idx="7">
                  <c:v>109.8</c:v>
                </c:pt>
                <c:pt idx="8">
                  <c:v>114.05833333333332</c:v>
                </c:pt>
                <c:pt idx="9">
                  <c:v>112.46666666666668</c:v>
                </c:pt>
                <c:pt idx="10">
                  <c:v>110.25454545454544</c:v>
                </c:pt>
                <c:pt idx="11">
                  <c:v>124.29166666666667</c:v>
                </c:pt>
                <c:pt idx="12">
                  <c:v>122.56666666666668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5-4C3A-BC4A-44EA9BFB40C2}"/>
            </c:ext>
          </c:extLst>
        </c:ser>
        <c:ser>
          <c:idx val="2"/>
          <c:order val="2"/>
          <c:tx>
            <c:strRef>
              <c:f>'16'!$B$13</c:f>
              <c:strCache>
                <c:ptCount val="1"/>
                <c:pt idx="0">
                  <c:v>Paper and paper products</c:v>
                </c:pt>
              </c:strCache>
            </c:strRef>
          </c:tx>
          <c:spPr>
            <a:ln w="28575" cap="rnd">
              <a:solidFill>
                <a:srgbClr val="C7EDF5"/>
              </a:solidFill>
              <a:round/>
            </a:ln>
            <a:effectLst/>
          </c:spPr>
          <c:marker>
            <c:symbol val="none"/>
          </c:marker>
          <c:cat>
            <c:numRef>
              <c:f>'16'!$C$10:$O$10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'16'!$C$13:$O$13</c:f>
              <c:numCache>
                <c:formatCode>0</c:formatCode>
                <c:ptCount val="13"/>
                <c:pt idx="0">
                  <c:v>90</c:v>
                </c:pt>
                <c:pt idx="1">
                  <c:v>96.716666666666654</c:v>
                </c:pt>
                <c:pt idx="2">
                  <c:v>99.916666666666671</c:v>
                </c:pt>
                <c:pt idx="3">
                  <c:v>98.933333333333337</c:v>
                </c:pt>
                <c:pt idx="4">
                  <c:v>100.75833333333333</c:v>
                </c:pt>
                <c:pt idx="5">
                  <c:v>100.13333333333334</c:v>
                </c:pt>
                <c:pt idx="6">
                  <c:v>104.08333333333336</c:v>
                </c:pt>
                <c:pt idx="7">
                  <c:v>108.98333333333333</c:v>
                </c:pt>
                <c:pt idx="8">
                  <c:v>106.65833333333332</c:v>
                </c:pt>
                <c:pt idx="9">
                  <c:v>97.541666666666671</c:v>
                </c:pt>
                <c:pt idx="10">
                  <c:v>95.725000000000009</c:v>
                </c:pt>
                <c:pt idx="11">
                  <c:v>111.92500000000001</c:v>
                </c:pt>
                <c:pt idx="12">
                  <c:v>102.86666666666667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5-4C3A-BC4A-44EA9BFB4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791000"/>
        <c:axId val="-2121015464"/>
      </c:lineChart>
      <c:catAx>
        <c:axId val="-212079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1015464"/>
        <c:crosses val="autoZero"/>
        <c:auto val="1"/>
        <c:lblAlgn val="ctr"/>
        <c:lblOffset val="100"/>
        <c:noMultiLvlLbl val="0"/>
      </c:catAx>
      <c:valAx>
        <c:axId val="-2121015464"/>
        <c:scaling>
          <c:orientation val="minMax"/>
          <c:max val="16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79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91049382716102E-2"/>
          <c:y val="0.84798333333333298"/>
          <c:w val="0.96441790123456805"/>
          <c:h val="0.13084999999999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5">
                  <a:lumMod val="50000"/>
                </a:schemeClr>
              </a:solidFill>
              <a:latin typeface="Karla" pitchFamily="2" charset="0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7.1 Primaarsete tahkete biokütuste (sh küttepuit) osakaal elektri ja soojuse tootmises,</a:t>
            </a:r>
            <a:r>
              <a:rPr lang="et-EE" baseline="0">
                <a:latin typeface="Karla Medium" panose="020B0004030503030003" pitchFamily="34" charset="-70"/>
              </a:rPr>
              <a:t> 2016-2021, %</a:t>
            </a:r>
            <a:endParaRPr lang="et-EE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8532923587236275E-2"/>
          <c:y val="0.12324835191779372"/>
          <c:w val="0.89604622481935992"/>
          <c:h val="0.84313683926772365"/>
        </c:manualLayout>
      </c:layout>
      <c:doughnutChart>
        <c:varyColors val="1"/>
        <c:ser>
          <c:idx val="0"/>
          <c:order val="0"/>
          <c:tx>
            <c:strRef>
              <c:f>'17'!$M$14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'17'!$N$14:$O$14</c:f>
              <c:numCache>
                <c:formatCode>0</c:formatCode>
                <c:ptCount val="2"/>
                <c:pt idx="0">
                  <c:v>123153</c:v>
                </c:pt>
                <c:pt idx="1">
                  <c:v>20659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14-4ED9-8885-6F0BF8D1C165}"/>
            </c:ext>
          </c:extLst>
        </c:ser>
        <c:ser>
          <c:idx val="1"/>
          <c:order val="1"/>
          <c:tx>
            <c:strRef>
              <c:f>'17'!$M$15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'17'!$N$15:$O$15</c:f>
              <c:numCache>
                <c:formatCode>0</c:formatCode>
                <c:ptCount val="2"/>
                <c:pt idx="0">
                  <c:v>132011</c:v>
                </c:pt>
                <c:pt idx="1">
                  <c:v>22606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F14-4ED9-8885-6F0BF8D1C165}"/>
            </c:ext>
          </c:extLst>
        </c:ser>
        <c:ser>
          <c:idx val="2"/>
          <c:order val="2"/>
          <c:tx>
            <c:strRef>
              <c:f>'17'!$M$16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14-4ED9-8885-6F0BF8D1C16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'17'!$N$16:$O$16</c:f>
              <c:numCache>
                <c:formatCode>0</c:formatCode>
                <c:ptCount val="2"/>
                <c:pt idx="0">
                  <c:v>120920</c:v>
                </c:pt>
                <c:pt idx="1">
                  <c:v>26203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14-4ED9-8885-6F0BF8D1C165}"/>
            </c:ext>
          </c:extLst>
        </c:ser>
        <c:ser>
          <c:idx val="3"/>
          <c:order val="3"/>
          <c:tx>
            <c:strRef>
              <c:f>'17'!$M$17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14-4ED9-8885-6F0BF8D1C165}"/>
                </c:ext>
              </c:extLst>
            </c:dLbl>
            <c:dLbl>
              <c:idx val="1"/>
              <c:layout>
                <c:manualLayout>
                  <c:x val="5.966722960824547E-2"/>
                  <c:y val="-5.6338017755717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'17'!$N$17:$O$17</c:f>
              <c:numCache>
                <c:formatCode>0</c:formatCode>
                <c:ptCount val="2"/>
                <c:pt idx="0">
                  <c:v>67746</c:v>
                </c:pt>
                <c:pt idx="1">
                  <c:v>27103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14-4ED9-8885-6F0BF8D1C165}"/>
            </c:ext>
          </c:extLst>
        </c:ser>
        <c:ser>
          <c:idx val="4"/>
          <c:order val="4"/>
          <c:tx>
            <c:strRef>
              <c:f>'17'!$M$18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F14-4ED9-8885-6F0BF8D1C165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F14-4ED9-8885-6F0BF8D1C1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F14-4ED9-8885-6F0BF8D1C165}"/>
                </c:ext>
              </c:extLst>
            </c:dLbl>
            <c:dLbl>
              <c:idx val="1"/>
              <c:layout>
                <c:manualLayout>
                  <c:x val="0.11703956577001988"/>
                  <c:y val="-0.16197180104768752"/>
                </c:manualLayout>
              </c:layout>
              <c:tx>
                <c:rich>
                  <a:bodyPr/>
                  <a:lstStyle/>
                  <a:p>
                    <a:fld id="{43938701-052E-4071-AB2D-80F6AF1B0D26}" type="PERCENTAGE">
                      <a:rPr lang="en-US" b="1"/>
                      <a:pPr/>
                      <a:t>[PROTSENT]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3F14-4ED9-8885-6F0BF8D1C1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'17'!$N$18:$O$18</c:f>
              <c:numCache>
                <c:formatCode>0</c:formatCode>
                <c:ptCount val="2"/>
                <c:pt idx="0">
                  <c:v>47403</c:v>
                </c:pt>
                <c:pt idx="1">
                  <c:v>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F14-4ED9-8885-6F0BF8D1C165}"/>
            </c:ext>
          </c:extLst>
        </c:ser>
        <c:ser>
          <c:idx val="5"/>
          <c:order val="5"/>
          <c:tx>
            <c:v>2021</c:v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80A-445A-B891-AFC9DC31C3B3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A03-4DE0-A630-153E99097684}"/>
              </c:ext>
            </c:extLst>
          </c:dPt>
          <c:dLbls>
            <c:dLbl>
              <c:idx val="1"/>
              <c:layout>
                <c:manualLayout>
                  <c:x val="0.11589211904678434"/>
                  <c:y val="-0.124413122543875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120378906785047E-2"/>
                      <c:h val="4.69132292866753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A03-4DE0-A630-153E990976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'17'!$N$19:$O$19</c:f>
              <c:numCache>
                <c:formatCode>#,##0</c:formatCode>
                <c:ptCount val="2"/>
                <c:pt idx="0" formatCode="0">
                  <c:v>59212</c:v>
                </c:pt>
                <c:pt idx="1">
                  <c:v>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A03-4DE0-A630-153E99097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Share of primary solid biofuels (including firewood) in electricity and heat production </a:t>
            </a:r>
            <a:r>
              <a:rPr lang="et-EE" baseline="0">
                <a:latin typeface="Karla Medium" panose="020B0004030503030003" pitchFamily="34" charset="-70"/>
              </a:rPr>
              <a:t>, %</a:t>
            </a:r>
            <a:endParaRPr lang="et-EE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2.8532923587236275E-2"/>
          <c:y val="0.12324835191779372"/>
          <c:w val="0.89604622481935992"/>
          <c:h val="0.84313683926772365"/>
        </c:manualLayout>
      </c:layout>
      <c:doughnutChart>
        <c:varyColors val="1"/>
        <c:ser>
          <c:idx val="0"/>
          <c:order val="0"/>
          <c:tx>
            <c:strRef>
              <c:f>'17'!$M$14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'17'!$N$14:$O$14</c:f>
              <c:numCache>
                <c:formatCode>0</c:formatCode>
                <c:ptCount val="2"/>
                <c:pt idx="0">
                  <c:v>123153</c:v>
                </c:pt>
                <c:pt idx="1">
                  <c:v>20659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F4-4910-B774-F813F0B63200}"/>
            </c:ext>
          </c:extLst>
        </c:ser>
        <c:ser>
          <c:idx val="1"/>
          <c:order val="1"/>
          <c:tx>
            <c:strRef>
              <c:f>'17'!$M$15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'17'!$N$15:$O$15</c:f>
              <c:numCache>
                <c:formatCode>0</c:formatCode>
                <c:ptCount val="2"/>
                <c:pt idx="0">
                  <c:v>132011</c:v>
                </c:pt>
                <c:pt idx="1">
                  <c:v>22606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F4-4910-B774-F813F0B63200}"/>
            </c:ext>
          </c:extLst>
        </c:ser>
        <c:ser>
          <c:idx val="2"/>
          <c:order val="2"/>
          <c:tx>
            <c:strRef>
              <c:f>'17'!$M$16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F4-4910-B774-F813F0B63200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'17'!$N$16:$O$16</c:f>
              <c:numCache>
                <c:formatCode>0</c:formatCode>
                <c:ptCount val="2"/>
                <c:pt idx="0">
                  <c:v>120920</c:v>
                </c:pt>
                <c:pt idx="1">
                  <c:v>26203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F4-4910-B774-F813F0B63200}"/>
            </c:ext>
          </c:extLst>
        </c:ser>
        <c:ser>
          <c:idx val="3"/>
          <c:order val="3"/>
          <c:tx>
            <c:strRef>
              <c:f>'17'!$M$17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F4-4910-B774-F813F0B63200}"/>
                </c:ext>
              </c:extLst>
            </c:dLbl>
            <c:dLbl>
              <c:idx val="1"/>
              <c:layout>
                <c:manualLayout>
                  <c:x val="5.966722960824547E-2"/>
                  <c:y val="-5.6338017755717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'17'!$N$17:$O$17</c:f>
              <c:numCache>
                <c:formatCode>0</c:formatCode>
                <c:ptCount val="2"/>
                <c:pt idx="0">
                  <c:v>67746</c:v>
                </c:pt>
                <c:pt idx="1">
                  <c:v>27103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1F4-4910-B774-F813F0B63200}"/>
            </c:ext>
          </c:extLst>
        </c:ser>
        <c:ser>
          <c:idx val="4"/>
          <c:order val="4"/>
          <c:tx>
            <c:strRef>
              <c:f>'17'!$M$18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8B5"/>
            </a:solidFill>
          </c:spPr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F4-4910-B774-F813F0B63200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1F4-4910-B774-F813F0B6320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1F4-4910-B774-F813F0B63200}"/>
                </c:ext>
              </c:extLst>
            </c:dLbl>
            <c:dLbl>
              <c:idx val="1"/>
              <c:layout>
                <c:manualLayout>
                  <c:x val="0.11703956577001988"/>
                  <c:y val="-0.16197180104768752"/>
                </c:manualLayout>
              </c:layout>
              <c:tx>
                <c:rich>
                  <a:bodyPr/>
                  <a:lstStyle/>
                  <a:p>
                    <a:fld id="{43938701-052E-4071-AB2D-80F6AF1B0D26}" type="PERCENTAGE">
                      <a:rPr lang="en-US" b="1"/>
                      <a:pPr/>
                      <a:t>[PROTSENT]</a:t>
                    </a:fld>
                    <a:endParaRPr lang="et-EE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F1F4-4910-B774-F813F0B63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'17'!$N$13:$O$13</c:f>
              <c:strCache>
                <c:ptCount val="2"/>
                <c:pt idx="0">
                  <c:v>Teised kütused</c:v>
                </c:pt>
                <c:pt idx="1">
                  <c:v>Primaased tahked biokütused</c:v>
                </c:pt>
              </c:strCache>
            </c:strRef>
          </c:cat>
          <c:val>
            <c:numRef>
              <c:f>'17'!$N$18:$O$18</c:f>
              <c:numCache>
                <c:formatCode>0</c:formatCode>
                <c:ptCount val="2"/>
                <c:pt idx="0">
                  <c:v>47403</c:v>
                </c:pt>
                <c:pt idx="1">
                  <c:v>29425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1F4-4910-B774-F813F0B63200}"/>
            </c:ext>
          </c:extLst>
        </c:ser>
        <c:ser>
          <c:idx val="5"/>
          <c:order val="5"/>
          <c:tx>
            <c:v>2021</c:v>
          </c:tx>
          <c:dPt>
            <c:idx val="0"/>
            <c:bubble3D val="0"/>
            <c:spPr>
              <a:solidFill>
                <a:srgbClr val="0078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FC-4D63-B198-79080AFB4941}"/>
              </c:ext>
            </c:extLst>
          </c:dPt>
          <c:dPt>
            <c:idx val="1"/>
            <c:bubble3D val="0"/>
            <c:spPr>
              <a:blipFill>
                <a:blip xmlns:r="http://schemas.openxmlformats.org/officeDocument/2006/relationships" r:embed="rId3"/>
                <a:tile tx="0" ty="0" sx="100000" sy="100000" flip="none" algn="tl"/>
              </a:blip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FC-4D63-B198-79080AFB494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FC-4D63-B198-79080AFB4941}"/>
                </c:ext>
              </c:extLst>
            </c:dLbl>
            <c:dLbl>
              <c:idx val="1"/>
              <c:layout>
                <c:manualLayout>
                  <c:x val="8.9500844412368136E-2"/>
                  <c:y val="-0.115023452917923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FC-4D63-B198-79080AFB49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'17'!$N$19:$O$19</c:f>
              <c:numCache>
                <c:formatCode>#,##0</c:formatCode>
                <c:ptCount val="2"/>
                <c:pt idx="0" formatCode="0">
                  <c:v>59212</c:v>
                </c:pt>
                <c:pt idx="1">
                  <c:v>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FC-4D63-B198-79080AFB4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Metsa- ja puidutööstuse ettevõtete investeeringud põhivarasse</a:t>
            </a:r>
            <a:endParaRPr lang="en-US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'18'!$B$6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32E69"/>
              </a:solidFill>
              <a:round/>
            </a:ln>
            <a:effectLst/>
          </c:spPr>
          <c:marker>
            <c:symbol val="none"/>
          </c:marker>
          <c:cat>
            <c:numRef>
              <c:f>'18'!$A$7:$A$23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'18'!$B$7:$B$23</c:f>
              <c:numCache>
                <c:formatCode>0</c:formatCode>
                <c:ptCount val="17"/>
                <c:pt idx="0">
                  <c:v>177.06</c:v>
                </c:pt>
                <c:pt idx="1">
                  <c:v>240.387</c:v>
                </c:pt>
                <c:pt idx="2">
                  <c:v>227.464</c:v>
                </c:pt>
                <c:pt idx="3">
                  <c:v>166.78800000000001</c:v>
                </c:pt>
                <c:pt idx="4">
                  <c:v>63.477000000000004</c:v>
                </c:pt>
                <c:pt idx="5">
                  <c:v>116.43799999999999</c:v>
                </c:pt>
                <c:pt idx="6">
                  <c:v>235.03200000000004</c:v>
                </c:pt>
                <c:pt idx="7">
                  <c:v>218.44900000000001</c:v>
                </c:pt>
                <c:pt idx="8">
                  <c:v>222.11999999999998</c:v>
                </c:pt>
                <c:pt idx="9">
                  <c:v>297.09800000000001</c:v>
                </c:pt>
                <c:pt idx="10">
                  <c:v>322</c:v>
                </c:pt>
                <c:pt idx="11">
                  <c:v>364</c:v>
                </c:pt>
                <c:pt idx="12" formatCode="General">
                  <c:v>367</c:v>
                </c:pt>
                <c:pt idx="13" formatCode="General">
                  <c:v>424</c:v>
                </c:pt>
                <c:pt idx="14">
                  <c:v>475</c:v>
                </c:pt>
                <c:pt idx="15">
                  <c:v>358</c:v>
                </c:pt>
                <c:pt idx="16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6A-43DE-B02D-C05D9B6F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0524440"/>
        <c:axId val="-2120537624"/>
      </c:lineChart>
      <c:catAx>
        <c:axId val="-212052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537624"/>
        <c:crosses val="autoZero"/>
        <c:auto val="1"/>
        <c:lblAlgn val="ctr"/>
        <c:lblOffset val="100"/>
        <c:noMultiLvlLbl val="0"/>
      </c:catAx>
      <c:valAx>
        <c:axId val="-2120537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Miljonit eurot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2052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>
                <a:latin typeface="Karla Medium" panose="020B0004030503030003" pitchFamily="34" charset="-70"/>
              </a:rPr>
              <a:t>Investments in Estonian forest and wood industries</a:t>
            </a:r>
            <a:endParaRPr lang="en-US">
              <a:latin typeface="Karla Medium" panose="020B0004030503030003" pitchFamily="34" charset="-7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'18'!$B$5:$B$6</c:f>
              <c:strCache>
                <c:ptCount val="2"/>
                <c:pt idx="0">
                  <c:v>Kokku</c:v>
                </c:pt>
                <c:pt idx="1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'18'!$A$7:$A$23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'18'!$B$7:$B$23</c:f>
              <c:numCache>
                <c:formatCode>0</c:formatCode>
                <c:ptCount val="17"/>
                <c:pt idx="0">
                  <c:v>177.06</c:v>
                </c:pt>
                <c:pt idx="1">
                  <c:v>240.387</c:v>
                </c:pt>
                <c:pt idx="2">
                  <c:v>227.464</c:v>
                </c:pt>
                <c:pt idx="3">
                  <c:v>166.78800000000001</c:v>
                </c:pt>
                <c:pt idx="4">
                  <c:v>63.477000000000004</c:v>
                </c:pt>
                <c:pt idx="5">
                  <c:v>116.43799999999999</c:v>
                </c:pt>
                <c:pt idx="6">
                  <c:v>235.03200000000004</c:v>
                </c:pt>
                <c:pt idx="7">
                  <c:v>218.44900000000001</c:v>
                </c:pt>
                <c:pt idx="8">
                  <c:v>222.11999999999998</c:v>
                </c:pt>
                <c:pt idx="9">
                  <c:v>297.09800000000001</c:v>
                </c:pt>
                <c:pt idx="10">
                  <c:v>322</c:v>
                </c:pt>
                <c:pt idx="11">
                  <c:v>364</c:v>
                </c:pt>
                <c:pt idx="12" formatCode="General">
                  <c:v>367</c:v>
                </c:pt>
                <c:pt idx="13" formatCode="General">
                  <c:v>424</c:v>
                </c:pt>
                <c:pt idx="14">
                  <c:v>475</c:v>
                </c:pt>
                <c:pt idx="15">
                  <c:v>358</c:v>
                </c:pt>
                <c:pt idx="16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1-47E2-B109-F920C0565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5427912"/>
        <c:axId val="-2136016184"/>
      </c:lineChart>
      <c:catAx>
        <c:axId val="213542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-2136016184"/>
        <c:crosses val="autoZero"/>
        <c:auto val="1"/>
        <c:lblAlgn val="ctr"/>
        <c:lblOffset val="100"/>
        <c:noMultiLvlLbl val="0"/>
      </c:catAx>
      <c:valAx>
        <c:axId val="-213601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Karla" pitchFamily="2" charset="0"/>
                    <a:ea typeface="+mn-ea"/>
                    <a:cs typeface="+mn-cs"/>
                  </a:defRPr>
                </a:pPr>
                <a:r>
                  <a:rPr lang="et-EE"/>
                  <a:t>Millions euros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Karla" pitchFamily="2" charset="0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Karla" pitchFamily="2" charset="0"/>
                <a:ea typeface="+mn-ea"/>
                <a:cs typeface="+mn-cs"/>
              </a:defRPr>
            </a:pPr>
            <a:endParaRPr lang="et-EE"/>
          </a:p>
        </c:txPr>
        <c:crossAx val="213542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Karla" pitchFamily="2" charset="0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Metsa tagavara elaniku kohta</a:t>
            </a:r>
            <a:endParaRPr lang="et-E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55028338697274"/>
          <c:y val="0.22550937500000001"/>
          <c:w val="0.82779186010082295"/>
          <c:h val="0.618635763888888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solidFill>
                <a:srgbClr val="00CC99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solidFill>
                  <a:srgbClr val="00CC99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D3-4B29-ACF9-4EF221BD449E}"/>
              </c:ext>
            </c:extLst>
          </c:dPt>
          <c:dLbls>
            <c:dLbl>
              <c:idx val="1"/>
              <c:layout>
                <c:manualLayout>
                  <c:x val="-5.0925337632080002E-17"/>
                  <c:y val="-4.6988918051910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0D3-4B29-ACF9-4EF221BD44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'2'!$B$16:$B$22</c:f>
              <c:strCache>
                <c:ptCount val="7"/>
                <c:pt idx="0">
                  <c:v>Soome</c:v>
                </c:pt>
                <c:pt idx="1">
                  <c:v>Eesti</c:v>
                </c:pt>
                <c:pt idx="2">
                  <c:v>Rootsi</c:v>
                </c:pt>
                <c:pt idx="3">
                  <c:v>Läti</c:v>
                </c:pt>
                <c:pt idx="4">
                  <c:v>Norra</c:v>
                </c:pt>
                <c:pt idx="5">
                  <c:v>Leedu</c:v>
                </c:pt>
                <c:pt idx="6">
                  <c:v>Euroopa Liit</c:v>
                </c:pt>
              </c:strCache>
            </c:strRef>
          </c:cat>
          <c:val>
            <c:numRef>
              <c:f>'2'!$C$16:$C$22</c:f>
              <c:numCache>
                <c:formatCode>0</c:formatCode>
                <c:ptCount val="7"/>
                <c:pt idx="0">
                  <c:v>426.39220731483181</c:v>
                </c:pt>
                <c:pt idx="1">
                  <c:v>356.2874251497006</c:v>
                </c:pt>
                <c:pt idx="2">
                  <c:v>310.28755320253293</c:v>
                </c:pt>
                <c:pt idx="3">
                  <c:v>301.99818346957312</c:v>
                </c:pt>
                <c:pt idx="4">
                  <c:v>229.290527150218</c:v>
                </c:pt>
                <c:pt idx="5">
                  <c:v>158.85256014805677</c:v>
                </c:pt>
                <c:pt idx="6">
                  <c:v>7.1758946360040667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4-453F-BA07-B9989850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-2133329960"/>
        <c:axId val="-2133257800"/>
      </c:barChart>
      <c:catAx>
        <c:axId val="-213332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3257800"/>
        <c:crosses val="autoZero"/>
        <c:auto val="1"/>
        <c:lblAlgn val="ctr"/>
        <c:lblOffset val="100"/>
        <c:noMultiLvlLbl val="0"/>
      </c:catAx>
      <c:valAx>
        <c:axId val="-213325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332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 b="0" i="0" baseline="0">
                <a:effectLst/>
              </a:rPr>
              <a:t>Growing stock per capita</a:t>
            </a:r>
            <a:endParaRPr lang="et-EE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5073813524726301"/>
          <c:y val="0.19851284106469"/>
          <c:w val="0.80482469881233798"/>
          <c:h val="0.61037003640249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99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zigZag">
                <a:fgClr>
                  <a:srgbClr val="00CC99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C-490F-9444-3DEB4A83DFD4}"/>
              </c:ext>
            </c:extLst>
          </c:dPt>
          <c:dLbls>
            <c:dLbl>
              <c:idx val="1"/>
              <c:layout>
                <c:manualLayout>
                  <c:x val="-5.0925337632080002E-17"/>
                  <c:y val="-4.6988918051910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C-490F-9444-3DEB4A83D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'2'!$A$16:$A$22</c:f>
              <c:strCache>
                <c:ptCount val="7"/>
                <c:pt idx="0">
                  <c:v>Finland</c:v>
                </c:pt>
                <c:pt idx="1">
                  <c:v>Estonia</c:v>
                </c:pt>
                <c:pt idx="2">
                  <c:v>Sweden</c:v>
                </c:pt>
                <c:pt idx="3">
                  <c:v>Latvia</c:v>
                </c:pt>
                <c:pt idx="4">
                  <c:v>Norway</c:v>
                </c:pt>
                <c:pt idx="5">
                  <c:v>Lithuania</c:v>
                </c:pt>
                <c:pt idx="6">
                  <c:v>European Union</c:v>
                </c:pt>
              </c:strCache>
            </c:strRef>
          </c:cat>
          <c:val>
            <c:numRef>
              <c:f>'2'!$C$16:$C$22</c:f>
              <c:numCache>
                <c:formatCode>0</c:formatCode>
                <c:ptCount val="7"/>
                <c:pt idx="0">
                  <c:v>426.39220731483181</c:v>
                </c:pt>
                <c:pt idx="1">
                  <c:v>356.2874251497006</c:v>
                </c:pt>
                <c:pt idx="2">
                  <c:v>310.28755320253293</c:v>
                </c:pt>
                <c:pt idx="3">
                  <c:v>301.99818346957312</c:v>
                </c:pt>
                <c:pt idx="4">
                  <c:v>229.290527150218</c:v>
                </c:pt>
                <c:pt idx="5">
                  <c:v>158.85256014805677</c:v>
                </c:pt>
                <c:pt idx="6">
                  <c:v>7.1758946360040667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3C-490F-9444-3DEB4A83D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7"/>
        <c:axId val="-2134964808"/>
        <c:axId val="-2135861640"/>
      </c:barChart>
      <c:catAx>
        <c:axId val="-213496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5861640"/>
        <c:crosses val="autoZero"/>
        <c:auto val="1"/>
        <c:lblAlgn val="ctr"/>
        <c:lblOffset val="100"/>
        <c:noMultiLvlLbl val="0"/>
      </c:catAx>
      <c:valAx>
        <c:axId val="-213586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t-EE"/>
                  <a:t>m3/pp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-213496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Eesti metsamaa jagunemine enamuspuuliigiti</a:t>
            </a:r>
          </a:p>
        </c:rich>
      </c:tx>
      <c:layout>
        <c:manualLayout>
          <c:xMode val="edge"/>
          <c:yMode val="edge"/>
          <c:x val="0.20998560145551814"/>
          <c:y val="1.8882726989753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210578577312872"/>
          <c:y val="0.22259451235512401"/>
          <c:w val="0.56607851025920997"/>
          <c:h val="0.7527563821347610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6-4E2D-84A9-B1AF1A951C76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C6-4E2D-84A9-B1AF1A951C76}"/>
              </c:ext>
            </c:extLst>
          </c:dPt>
          <c:dPt>
            <c:idx val="2"/>
            <c:bubble3D val="0"/>
            <c:spPr>
              <a:solidFill>
                <a:srgbClr val="8CB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C6-4E2D-84A9-B1AF1A951C76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C6-4E2D-84A9-B1AF1A951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C6-4E2D-84A9-B1AF1A951C76}"/>
              </c:ext>
            </c:extLst>
          </c:dPt>
          <c:dPt>
            <c:idx val="5"/>
            <c:bubble3D val="0"/>
            <c:spPr>
              <a:solidFill>
                <a:srgbClr val="FCECC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DC6-4E2D-84A9-B1AF1A951C76}"/>
              </c:ext>
            </c:extLst>
          </c:dPt>
          <c:dPt>
            <c:idx val="6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DC6-4E2D-84A9-B1AF1A951C76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DC6-4E2D-84A9-B1AF1A951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'4'!$A$7:$A$13</c:f>
              <c:strCache>
                <c:ptCount val="7"/>
                <c:pt idx="0">
                  <c:v>Mänd</c:v>
                </c:pt>
                <c:pt idx="1">
                  <c:v>Kask</c:v>
                </c:pt>
                <c:pt idx="2">
                  <c:v>Kuusk</c:v>
                </c:pt>
                <c:pt idx="3">
                  <c:v>Hall lepp</c:v>
                </c:pt>
                <c:pt idx="4">
                  <c:v>Haab</c:v>
                </c:pt>
                <c:pt idx="5">
                  <c:v>Sanglepp</c:v>
                </c:pt>
                <c:pt idx="6">
                  <c:v>Teised</c:v>
                </c:pt>
              </c:strCache>
            </c:strRef>
          </c:cat>
          <c:val>
            <c:numRef>
              <c:f>'4'!$E$7:$E$13</c:f>
              <c:numCache>
                <c:formatCode>General</c:formatCode>
                <c:ptCount val="7"/>
                <c:pt idx="0">
                  <c:v>26.9</c:v>
                </c:pt>
                <c:pt idx="1">
                  <c:v>30.7</c:v>
                </c:pt>
                <c:pt idx="2">
                  <c:v>18.899999999999999</c:v>
                </c:pt>
                <c:pt idx="3">
                  <c:v>11.3</c:v>
                </c:pt>
                <c:pt idx="4">
                  <c:v>6.6</c:v>
                </c:pt>
                <c:pt idx="5">
                  <c:v>4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4-455E-8BFF-D6E329F66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Karla Medium" panose="020B0004030503030003" pitchFamily="34" charset="-70"/>
                <a:ea typeface="+mn-ea"/>
                <a:cs typeface="+mn-cs"/>
              </a:defRPr>
            </a:pPr>
            <a:r>
              <a:rPr lang="et-EE" sz="1600">
                <a:latin typeface="Karla Medium" panose="020B0004030503030003" pitchFamily="34" charset="-70"/>
              </a:rPr>
              <a:t>Estonian forest area by dominant species</a:t>
            </a:r>
          </a:p>
        </c:rich>
      </c:tx>
      <c:layout>
        <c:manualLayout>
          <c:xMode val="edge"/>
          <c:yMode val="edge"/>
          <c:x val="0.14444206854334901"/>
          <c:y val="1.94174757281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Karla Medium" panose="020B0004030503030003" pitchFamily="34" charset="-70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70686481681803"/>
          <c:y val="0.200234691537344"/>
          <c:w val="0.62814646172423305"/>
          <c:h val="0.763533369008486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D9-47F6-B804-F0D3A0151EAE}"/>
              </c:ext>
            </c:extLst>
          </c:dPt>
          <c:dPt>
            <c:idx val="1"/>
            <c:bubble3D val="0"/>
            <c:spPr>
              <a:solidFill>
                <a:srgbClr val="032E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D9-47F6-B804-F0D3A0151EAE}"/>
              </c:ext>
            </c:extLst>
          </c:dPt>
          <c:dPt>
            <c:idx val="2"/>
            <c:bubble3D val="0"/>
            <c:spPr>
              <a:solidFill>
                <a:srgbClr val="8CB5A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D9-47F6-B804-F0D3A0151EAE}"/>
              </c:ext>
            </c:extLst>
          </c:dPt>
          <c:dPt>
            <c:idx val="3"/>
            <c:bubble3D val="0"/>
            <c:spPr>
              <a:solidFill>
                <a:srgbClr val="00B5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D9-47F6-B804-F0D3A0151E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0D9-47F6-B804-F0D3A0151EAE}"/>
              </c:ext>
            </c:extLst>
          </c:dPt>
          <c:dPt>
            <c:idx val="5"/>
            <c:bubble3D val="0"/>
            <c:spPr>
              <a:solidFill>
                <a:srgbClr val="FCECC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0D9-47F6-B804-F0D3A0151EAE}"/>
              </c:ext>
            </c:extLst>
          </c:dPt>
          <c:dPt>
            <c:idx val="6"/>
            <c:bubble3D val="0"/>
            <c:spPr>
              <a:solidFill>
                <a:srgbClr val="ECECE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0D9-47F6-B804-F0D3A0151EAE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0D9-47F6-B804-F0D3A0151E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'4'!$B$7:$B$13</c:f>
              <c:strCache>
                <c:ptCount val="7"/>
                <c:pt idx="0">
                  <c:v>Pine</c:v>
                </c:pt>
                <c:pt idx="1">
                  <c:v>Birch</c:v>
                </c:pt>
                <c:pt idx="2">
                  <c:v>Spruce</c:v>
                </c:pt>
                <c:pt idx="3">
                  <c:v>Grey alder</c:v>
                </c:pt>
                <c:pt idx="4">
                  <c:v>Aspen</c:v>
                </c:pt>
                <c:pt idx="5">
                  <c:v>Black alder</c:v>
                </c:pt>
                <c:pt idx="6">
                  <c:v>Others</c:v>
                </c:pt>
              </c:strCache>
            </c:strRef>
          </c:cat>
          <c:val>
            <c:numRef>
              <c:f>'4'!$E$7:$E$13</c:f>
              <c:numCache>
                <c:formatCode>General</c:formatCode>
                <c:ptCount val="7"/>
                <c:pt idx="0">
                  <c:v>26.9</c:v>
                </c:pt>
                <c:pt idx="1">
                  <c:v>30.7</c:v>
                </c:pt>
                <c:pt idx="2">
                  <c:v>18.899999999999999</c:v>
                </c:pt>
                <c:pt idx="3">
                  <c:v>11.3</c:v>
                </c:pt>
                <c:pt idx="4">
                  <c:v>6.6</c:v>
                </c:pt>
                <c:pt idx="5">
                  <c:v>4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47D5-B504-0ED685B17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Metsamaa pindala jagunemine riigi- ja erametsaks</a:t>
            </a:r>
          </a:p>
        </c:rich>
      </c:tx>
      <c:layout>
        <c:manualLayout>
          <c:xMode val="edge"/>
          <c:yMode val="edge"/>
          <c:x val="0.10497796528749601"/>
          <c:y val="3.3718689788053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0.199615140945578"/>
          <c:y val="0.20011012893326099"/>
          <c:w val="0.63613637154772096"/>
          <c:h val="0.777889624519590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28-452C-94B2-516977B11F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28-452C-94B2-516977B11FE2}"/>
              </c:ext>
            </c:extLst>
          </c:dPt>
          <c:dLbls>
            <c:dLbl>
              <c:idx val="0"/>
              <c:layout>
                <c:manualLayout>
                  <c:x val="-0.18082191780821918"/>
                  <c:y val="4.93448048342991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t-E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6529680365296"/>
                      <c:h val="0.160905195329180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28-452C-94B2-516977B11FE2}"/>
                </c:ext>
              </c:extLst>
            </c:dLbl>
            <c:dLbl>
              <c:idx val="1"/>
              <c:layout>
                <c:manualLayout>
                  <c:x val="0.22333887031244384"/>
                  <c:y val="5.27419193468123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28-452C-94B2-516977B11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'4'!$A$28:$A$29</c:f>
              <c:strCache>
                <c:ptCount val="2"/>
                <c:pt idx="0">
                  <c:v>Riigimets</c:v>
                </c:pt>
                <c:pt idx="1">
                  <c:v>Eramets</c:v>
                </c:pt>
              </c:strCache>
            </c:strRef>
          </c:cat>
          <c:val>
            <c:numRef>
              <c:f>'4'!$D$28:$D$29</c:f>
              <c:numCache>
                <c:formatCode>#,##0.00</c:formatCode>
                <c:ptCount val="2"/>
                <c:pt idx="0">
                  <c:v>1178253</c:v>
                </c:pt>
                <c:pt idx="1">
                  <c:v>1143900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5-4EF6-A492-6E9E7BF55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184436</xdr:colOff>
      <xdr:row>1</xdr:row>
      <xdr:rowOff>156728</xdr:rowOff>
    </xdr:from>
    <xdr:to>
      <xdr:col>12</xdr:col>
      <xdr:colOff>347636</xdr:colOff>
      <xdr:row>23</xdr:row>
      <xdr:rowOff>100148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17F43A-F45F-4543-9E19-1426E20AF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200025</xdr:colOff>
      <xdr:row>1</xdr:row>
      <xdr:rowOff>80008</xdr:rowOff>
    </xdr:from>
    <xdr:to>
      <xdr:col>21</xdr:col>
      <xdr:colOff>572775</xdr:colOff>
      <xdr:row>18</xdr:row>
      <xdr:rowOff>31048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5D2DEE-47BD-476E-BA87-E2786AC9E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101916</xdr:colOff>
      <xdr:row>2</xdr:row>
      <xdr:rowOff>90487</xdr:rowOff>
    </xdr:from>
    <xdr:to>
      <xdr:col>12</xdr:col>
      <xdr:colOff>154716</xdr:colOff>
      <xdr:row>15</xdr:row>
      <xdr:rowOff>46267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4206C38-1C3F-4669-AD43-EBB9AA32EF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115251</xdr:colOff>
      <xdr:row>16</xdr:row>
      <xdr:rowOff>178117</xdr:rowOff>
    </xdr:from>
    <xdr:to>
      <xdr:col>12</xdr:col>
      <xdr:colOff>168051</xdr:colOff>
      <xdr:row>31</xdr:row>
      <xdr:rowOff>132037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3E644C2-2188-487E-90FE-13C4B4477E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3</xdr:row>
      <xdr:rowOff>0</xdr:rowOff>
    </xdr:from>
    <xdr:to>
      <xdr:col>20</xdr:col>
      <xdr:colOff>52800</xdr:colOff>
      <xdr:row>15</xdr:row>
      <xdr:rowOff>146280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9F7B9D1-4C9B-44F3-94F0-C2DC444D4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17</xdr:row>
      <xdr:rowOff>0</xdr:rowOff>
    </xdr:from>
    <xdr:to>
      <xdr:col>20</xdr:col>
      <xdr:colOff>52800</xdr:colOff>
      <xdr:row>31</xdr:row>
      <xdr:rowOff>144420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851D63-FB23-45AE-87DB-E13A8CA6D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369568</xdr:colOff>
      <xdr:row>8</xdr:row>
      <xdr:rowOff>140017</xdr:rowOff>
    </xdr:from>
    <xdr:to>
      <xdr:col>15</xdr:col>
      <xdr:colOff>466725</xdr:colOff>
      <xdr:row>26</xdr:row>
      <xdr:rowOff>88177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AB2D76-0446-4CCF-8065-5C252EB3F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80008</xdr:colOff>
      <xdr:row>9</xdr:row>
      <xdr:rowOff>0</xdr:rowOff>
    </xdr:from>
    <xdr:to>
      <xdr:col>9</xdr:col>
      <xdr:colOff>152043</xdr:colOff>
      <xdr:row>28</xdr:row>
      <xdr:rowOff>17887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B4A041-53E3-49AC-B38C-2A162961B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83819</xdr:colOff>
      <xdr:row>6</xdr:row>
      <xdr:rowOff>99059</xdr:rowOff>
    </xdr:from>
    <xdr:to>
      <xdr:col>8</xdr:col>
      <xdr:colOff>477704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D24AB8-5C82-4987-A540-B06EA85B0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424815</xdr:colOff>
      <xdr:row>6</xdr:row>
      <xdr:rowOff>5715</xdr:rowOff>
    </xdr:from>
    <xdr:to>
      <xdr:col>14</xdr:col>
      <xdr:colOff>466725</xdr:colOff>
      <xdr:row>23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2FDCE5-9354-4537-8297-0CEF31F10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767715</xdr:colOff>
      <xdr:row>30</xdr:row>
      <xdr:rowOff>15239</xdr:rowOff>
    </xdr:from>
    <xdr:to>
      <xdr:col>8</xdr:col>
      <xdr:colOff>332925</xdr:colOff>
      <xdr:row>42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40CC6E-2557-4512-9AC2-EDDC3BE39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422910</xdr:colOff>
      <xdr:row>30</xdr:row>
      <xdr:rowOff>62865</xdr:rowOff>
    </xdr:from>
    <xdr:to>
      <xdr:col>14</xdr:col>
      <xdr:colOff>365310</xdr:colOff>
      <xdr:row>43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A5921D-76B0-459B-B43B-C1849C642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0.4155</cdr:x>
      <cdr:y>0.56487</cdr:y>
    </cdr:from>
    <cdr:to>
      <cdr:x>0.6555</cdr:x>
      <cdr:y>0.88919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A181856-9E8A-434E-83C9-9379A5E1D39E}"/>
            </a:ext>
          </a:extLst>
        </cdr:cNvPr>
        <cdr:cNvSpPr txBox="1"/>
      </cdr:nvSpPr>
      <cdr:spPr>
        <a:xfrm xmlns:a="http://schemas.openxmlformats.org/drawingml/2006/main">
          <a:off x="1583056" y="15925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>
              <a:solidFill>
                <a:schemeClr val="bg1"/>
              </a:solidFill>
            </a:rPr>
            <a:t>Eksport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0.3945</cdr:x>
      <cdr:y>0.58776</cdr:y>
    </cdr:from>
    <cdr:to>
      <cdr:x>0.6345</cdr:x>
      <cdr:y>0.91429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2E2BC4A-B134-456A-8348-A58CBEFA2D7B}"/>
            </a:ext>
          </a:extLst>
        </cdr:cNvPr>
        <cdr:cNvSpPr txBox="1"/>
      </cdr:nvSpPr>
      <cdr:spPr>
        <a:xfrm xmlns:a="http://schemas.openxmlformats.org/drawingml/2006/main">
          <a:off x="1503045" y="16459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/>
            <a:t>Export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0.41698</cdr:x>
      <cdr:y>0.49213</cdr:y>
    </cdr:from>
    <cdr:to>
      <cdr:x>0.67098</cdr:x>
      <cdr:y>0.80963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0BBB38E-BC5F-44C1-965D-46179671D885}"/>
            </a:ext>
          </a:extLst>
        </cdr:cNvPr>
        <cdr:cNvSpPr txBox="1"/>
      </cdr:nvSpPr>
      <cdr:spPr>
        <a:xfrm xmlns:a="http://schemas.openxmlformats.org/drawingml/2006/main">
          <a:off x="1501140" y="14173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>
              <a:solidFill>
                <a:schemeClr val="bg1"/>
              </a:solidFill>
            </a:rPr>
            <a:t>Import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0.42</cdr:x>
      <cdr:y>0.48163</cdr:y>
    </cdr:from>
    <cdr:to>
      <cdr:x>0.66</cdr:x>
      <cdr:y>0.80816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EFF01D-1EAE-4DAA-8764-B5BF8B8E1F08}"/>
            </a:ext>
          </a:extLst>
        </cdr:cNvPr>
        <cdr:cNvSpPr txBox="1"/>
      </cdr:nvSpPr>
      <cdr:spPr>
        <a:xfrm xmlns:a="http://schemas.openxmlformats.org/drawingml/2006/main">
          <a:off x="1600200" y="134874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400" b="1"/>
            <a:t>Import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51435</xdr:colOff>
      <xdr:row>3</xdr:row>
      <xdr:rowOff>112396</xdr:rowOff>
    </xdr:from>
    <xdr:to>
      <xdr:col>29</xdr:col>
      <xdr:colOff>207015</xdr:colOff>
      <xdr:row>19</xdr:row>
      <xdr:rowOff>132856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306386</xdr:colOff>
      <xdr:row>31</xdr:row>
      <xdr:rowOff>158430</xdr:rowOff>
    </xdr:from>
    <xdr:to>
      <xdr:col>17</xdr:col>
      <xdr:colOff>263936</xdr:colOff>
      <xdr:row>55</xdr:row>
      <xdr:rowOff>103280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925EF41-8520-4E96-88D7-0D9A24865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473391</xdr:colOff>
      <xdr:row>23</xdr:row>
      <xdr:rowOff>109537</xdr:rowOff>
    </xdr:from>
    <xdr:to>
      <xdr:col>26</xdr:col>
      <xdr:colOff>46041</xdr:colOff>
      <xdr:row>44</xdr:row>
      <xdr:rowOff>46177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528348-330F-4863-B012-26CE462D3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542925</xdr:colOff>
      <xdr:row>1</xdr:row>
      <xdr:rowOff>38100</xdr:rowOff>
    </xdr:from>
    <xdr:to>
      <xdr:col>19</xdr:col>
      <xdr:colOff>457200</xdr:colOff>
      <xdr:row>24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FC2DD7-09AE-8841-ACF4-0BDB08D6C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288606</xdr:colOff>
      <xdr:row>7</xdr:row>
      <xdr:rowOff>76200</xdr:rowOff>
    </xdr:from>
    <xdr:to>
      <xdr:col>13</xdr:col>
      <xdr:colOff>142875</xdr:colOff>
      <xdr:row>36</xdr:row>
      <xdr:rowOff>125053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CBDA62-54F5-44E8-804F-81C638AA4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276225</xdr:colOff>
      <xdr:row>7</xdr:row>
      <xdr:rowOff>60959</xdr:rowOff>
    </xdr:from>
    <xdr:to>
      <xdr:col>21</xdr:col>
      <xdr:colOff>69899</xdr:colOff>
      <xdr:row>36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FD82D0-17BC-491B-9E25-E4FF6F7C1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15</xdr:row>
      <xdr:rowOff>133350</xdr:rowOff>
    </xdr:from>
    <xdr:to>
      <xdr:col>9</xdr:col>
      <xdr:colOff>212550</xdr:colOff>
      <xdr:row>35</xdr:row>
      <xdr:rowOff>75750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CF1C6A-2777-42E9-815B-C95447CB6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297180</xdr:colOff>
      <xdr:row>16</xdr:row>
      <xdr:rowOff>7620</xdr:rowOff>
    </xdr:from>
    <xdr:to>
      <xdr:col>20</xdr:col>
      <xdr:colOff>71580</xdr:colOff>
      <xdr:row>35</xdr:row>
      <xdr:rowOff>132900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2AB699-66FC-46D2-87CD-5F29F702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490536</xdr:colOff>
      <xdr:row>2</xdr:row>
      <xdr:rowOff>22860</xdr:rowOff>
    </xdr:from>
    <xdr:to>
      <xdr:col>12</xdr:col>
      <xdr:colOff>543336</xdr:colOff>
      <xdr:row>13</xdr:row>
      <xdr:rowOff>174900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002BA1-8F87-4146-9983-DB5A95C753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446722</xdr:colOff>
      <xdr:row>3</xdr:row>
      <xdr:rowOff>5714</xdr:rowOff>
    </xdr:from>
    <xdr:to>
      <xdr:col>21</xdr:col>
      <xdr:colOff>69922</xdr:colOff>
      <xdr:row>14</xdr:row>
      <xdr:rowOff>165374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4196BC4-3918-40F9-B2C6-7F8623CCC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465772</xdr:colOff>
      <xdr:row>14</xdr:row>
      <xdr:rowOff>167640</xdr:rowOff>
    </xdr:from>
    <xdr:to>
      <xdr:col>12</xdr:col>
      <xdr:colOff>518572</xdr:colOff>
      <xdr:row>30</xdr:row>
      <xdr:rowOff>121560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FD656B-4CEE-49C4-BD9E-A6CF3567F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434338</xdr:colOff>
      <xdr:row>15</xdr:row>
      <xdr:rowOff>7620</xdr:rowOff>
    </xdr:from>
    <xdr:to>
      <xdr:col>21</xdr:col>
      <xdr:colOff>57538</xdr:colOff>
      <xdr:row>30</xdr:row>
      <xdr:rowOff>144420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94208C5-8A4A-4452-8B61-909608C83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20</xdr:row>
      <xdr:rowOff>0</xdr:rowOff>
    </xdr:from>
    <xdr:to>
      <xdr:col>17</xdr:col>
      <xdr:colOff>219076</xdr:colOff>
      <xdr:row>48</xdr:row>
      <xdr:rowOff>76201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7F99108-183B-44F9-AFB1-28C45B74F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22</xdr:row>
      <xdr:rowOff>0</xdr:rowOff>
    </xdr:from>
    <xdr:to>
      <xdr:col>7</xdr:col>
      <xdr:colOff>304801</xdr:colOff>
      <xdr:row>50</xdr:row>
      <xdr:rowOff>76201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62283BE-ACB9-4D68-B340-D859F64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0.52668</cdr:x>
      <cdr:y>0.49472</cdr:y>
    </cdr:from>
    <cdr:to>
      <cdr:x>0.9759</cdr:x>
      <cdr:y>0.54754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E9637A-20DB-2921-B9CC-DB7CC66461EB}"/>
            </a:ext>
          </a:extLst>
        </cdr:cNvPr>
        <cdr:cNvSpPr txBox="1"/>
      </cdr:nvSpPr>
      <cdr:spPr>
        <a:xfrm xmlns:a="http://schemas.openxmlformats.org/drawingml/2006/main">
          <a:off x="2914650" y="2676525"/>
          <a:ext cx="2486026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2016</a:t>
          </a:r>
          <a:r>
            <a:rPr lang="et-EE" sz="1100" baseline="0"/>
            <a:t>  2017  2018 2019 2020 2021</a:t>
          </a:r>
        </a:p>
        <a:p xmlns:a="http://schemas.openxmlformats.org/drawingml/2006/main">
          <a:endParaRPr lang="et-EE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0.52668</cdr:x>
      <cdr:y>0.49472</cdr:y>
    </cdr:from>
    <cdr:to>
      <cdr:x>0.9759</cdr:x>
      <cdr:y>0.54754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E9637A-20DB-2921-B9CC-DB7CC66461EB}"/>
            </a:ext>
          </a:extLst>
        </cdr:cNvPr>
        <cdr:cNvSpPr txBox="1"/>
      </cdr:nvSpPr>
      <cdr:spPr>
        <a:xfrm xmlns:a="http://schemas.openxmlformats.org/drawingml/2006/main">
          <a:off x="2914650" y="2676525"/>
          <a:ext cx="2486026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2016</a:t>
          </a:r>
          <a:r>
            <a:rPr lang="et-EE" sz="1100" baseline="0"/>
            <a:t>  2017  2018 2019 2020 2021</a:t>
          </a:r>
          <a:endParaRPr lang="et-EE" sz="11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163407</xdr:colOff>
      <xdr:row>7</xdr:row>
      <xdr:rowOff>158326</xdr:rowOff>
    </xdr:from>
    <xdr:to>
      <xdr:col>16</xdr:col>
      <xdr:colOff>530473</xdr:colOff>
      <xdr:row>28</xdr:row>
      <xdr:rowOff>24526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ACA2DD-ADCF-41B7-9062-3F3C68557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129751</xdr:colOff>
      <xdr:row>7</xdr:row>
      <xdr:rowOff>164677</xdr:rowOff>
    </xdr:from>
    <xdr:to>
      <xdr:col>27</xdr:col>
      <xdr:colOff>496819</xdr:colOff>
      <xdr:row>28</xdr:row>
      <xdr:rowOff>18177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30C2BF-B681-4F4F-9652-6C0797272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</xdr:colOff>
      <xdr:row>1</xdr:row>
      <xdr:rowOff>122871</xdr:rowOff>
    </xdr:from>
    <xdr:to>
      <xdr:col>14</xdr:col>
      <xdr:colOff>306705</xdr:colOff>
      <xdr:row>23</xdr:row>
      <xdr:rowOff>24765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95B5D-783C-4A3C-8670-7465B3FAC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213359</xdr:colOff>
      <xdr:row>1</xdr:row>
      <xdr:rowOff>131445</xdr:rowOff>
    </xdr:from>
    <xdr:to>
      <xdr:col>22</xdr:col>
      <xdr:colOff>552450</xdr:colOff>
      <xdr:row>23</xdr:row>
      <xdr:rowOff>32385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F65C1A-510B-43BB-AB9E-174D30381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432434</xdr:colOff>
      <xdr:row>25</xdr:row>
      <xdr:rowOff>80962</xdr:rowOff>
    </xdr:from>
    <xdr:to>
      <xdr:col>11</xdr:col>
      <xdr:colOff>365759</xdr:colOff>
      <xdr:row>41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E6285E-B6AD-4E87-BF9C-E6ECC7780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546735</xdr:colOff>
      <xdr:row>25</xdr:row>
      <xdr:rowOff>42862</xdr:rowOff>
    </xdr:from>
    <xdr:to>
      <xdr:col>18</xdr:col>
      <xdr:colOff>335280</xdr:colOff>
      <xdr:row>41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EEAAFC-C444-4D0B-87CA-2F4C24855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451485</xdr:colOff>
      <xdr:row>34</xdr:row>
      <xdr:rowOff>20002</xdr:rowOff>
    </xdr:from>
    <xdr:to>
      <xdr:col>7</xdr:col>
      <xdr:colOff>28575</xdr:colOff>
      <xdr:row>51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142874</xdr:colOff>
      <xdr:row>25</xdr:row>
      <xdr:rowOff>31432</xdr:rowOff>
    </xdr:from>
    <xdr:to>
      <xdr:col>19</xdr:col>
      <xdr:colOff>457199</xdr:colOff>
      <xdr:row>45</xdr:row>
      <xdr:rowOff>171952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99060</xdr:colOff>
      <xdr:row>3</xdr:row>
      <xdr:rowOff>453390</xdr:rowOff>
    </xdr:from>
    <xdr:to>
      <xdr:col>19</xdr:col>
      <xdr:colOff>83010</xdr:colOff>
      <xdr:row>24</xdr:row>
      <xdr:rowOff>146190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F421E16B-03FD-4C01-A4A2-E56887C58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23</xdr:row>
      <xdr:rowOff>98106</xdr:rowOff>
    </xdr:from>
    <xdr:to>
      <xdr:col>15</xdr:col>
      <xdr:colOff>283124</xdr:colOff>
      <xdr:row>43</xdr:row>
      <xdr:rowOff>40506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4</xdr:row>
      <xdr:rowOff>175260</xdr:rowOff>
    </xdr:from>
    <xdr:to>
      <xdr:col>15</xdr:col>
      <xdr:colOff>262170</xdr:colOff>
      <xdr:row>22</xdr:row>
      <xdr:rowOff>83370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E4682-1766-4BA2-AFED-5ECA09FD5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300989</xdr:colOff>
      <xdr:row>3</xdr:row>
      <xdr:rowOff>175261</xdr:rowOff>
    </xdr:from>
    <xdr:to>
      <xdr:col>13</xdr:col>
      <xdr:colOff>574589</xdr:colOff>
      <xdr:row>26</xdr:row>
      <xdr:rowOff>104281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2109C3-5267-499C-8408-BDC4F6644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3</xdr:row>
      <xdr:rowOff>157161</xdr:rowOff>
    </xdr:from>
    <xdr:to>
      <xdr:col>17</xdr:col>
      <xdr:colOff>37200</xdr:colOff>
      <xdr:row>16</xdr:row>
      <xdr:rowOff>57149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5D8E3E-AE7E-4131-AAC7-41F644CE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17</xdr:row>
      <xdr:rowOff>57150</xdr:rowOff>
    </xdr:from>
    <xdr:to>
      <xdr:col>16</xdr:col>
      <xdr:colOff>286800</xdr:colOff>
      <xdr:row>32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B012DF4-B90E-4C43-B1A1-EFB81A0B1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8</xdr:row>
      <xdr:rowOff>33335</xdr:rowOff>
    </xdr:from>
    <xdr:to>
      <xdr:col>17</xdr:col>
      <xdr:colOff>515399</xdr:colOff>
      <xdr:row>27</xdr:row>
      <xdr:rowOff>166235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D3F9B0-D7DE-4D9A-BB8A-ECC69BBC6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452437</xdr:colOff>
      <xdr:row>28</xdr:row>
      <xdr:rowOff>63817</xdr:rowOff>
    </xdr:from>
    <xdr:to>
      <xdr:col>17</xdr:col>
      <xdr:colOff>586837</xdr:colOff>
      <xdr:row>47</xdr:row>
      <xdr:rowOff>189097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ADF73C-863D-4F15-8DFC-7D7902F95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</xdr:colOff>
      <xdr:row>20</xdr:row>
      <xdr:rowOff>42862</xdr:rowOff>
    </xdr:from>
    <xdr:to>
      <xdr:col>18</xdr:col>
      <xdr:colOff>436387</xdr:colOff>
      <xdr:row>39</xdr:row>
      <xdr:rowOff>23362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C9A296C-2238-4013-9BBA-4D9F2530B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52387</xdr:colOff>
      <xdr:row>2</xdr:row>
      <xdr:rowOff>42862</xdr:rowOff>
    </xdr:from>
    <xdr:to>
      <xdr:col>18</xdr:col>
      <xdr:colOff>436387</xdr:colOff>
      <xdr:row>18</xdr:row>
      <xdr:rowOff>13837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4DB3E6A-0E36-408E-9F2F-8C11C55B8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mpl.ee/statistika/statistika-liikmetele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empl.ee/statistika/statistika-liikmetele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foresteurope.org/docs/fullsoef2015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keskkonnainfo.ee/main/index.php/et/component/content/article/518?tmpl=componen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9"/>
  <sheetViews>
    <sheetView workbookViewId="0">
      <selection activeCell="B14" sqref="B14"/>
    </sheetView>
  </sheetViews>
  <sheetFormatPr defaultColWidth="8.8554687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7" spans="1:1">
      <c r="A7" t="s">
        <v>50</v>
      </c>
    </row>
    <row r="9" spans="1:1">
      <c r="A9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29"/>
  <sheetViews>
    <sheetView workbookViewId="0">
      <selection activeCell="C28" sqref="C28"/>
    </sheetView>
  </sheetViews>
  <sheetFormatPr defaultColWidth="8.85546875" defaultRowHeight="15"/>
  <cols>
    <col min="2" max="2" width="14.42578125" customWidth="1"/>
    <col min="3" max="3" width="19.28515625" customWidth="1"/>
    <col min="4" max="4" width="14.42578125" customWidth="1"/>
  </cols>
  <sheetData>
    <row r="1" spans="1:4">
      <c r="A1" t="s">
        <v>271</v>
      </c>
    </row>
    <row r="2" spans="1:4">
      <c r="A2" t="s">
        <v>272</v>
      </c>
      <c r="D2" s="5" t="s">
        <v>20</v>
      </c>
    </row>
    <row r="3" spans="1:4">
      <c r="A3" s="17" t="s">
        <v>275</v>
      </c>
      <c r="B3" s="17">
        <v>2021</v>
      </c>
      <c r="D3" s="2" t="s">
        <v>420</v>
      </c>
    </row>
    <row r="5" spans="1:4" ht="48.75" customHeight="1">
      <c r="B5" s="1" t="s">
        <v>353</v>
      </c>
      <c r="C5" s="1" t="s">
        <v>372</v>
      </c>
      <c r="D5" s="1" t="s">
        <v>373</v>
      </c>
    </row>
    <row r="6" spans="1:4" ht="43.5" customHeight="1">
      <c r="B6" s="1" t="s">
        <v>273</v>
      </c>
      <c r="C6" s="1" t="s">
        <v>299</v>
      </c>
      <c r="D6" s="1" t="s">
        <v>274</v>
      </c>
    </row>
    <row r="7" spans="1:4">
      <c r="A7">
        <v>2000</v>
      </c>
      <c r="B7">
        <v>43400</v>
      </c>
      <c r="C7" s="104">
        <v>219000000</v>
      </c>
      <c r="D7" s="13">
        <f>C7/B7</f>
        <v>5046.0829493087558</v>
      </c>
    </row>
    <row r="8" spans="1:4">
      <c r="A8">
        <v>2001</v>
      </c>
      <c r="B8">
        <v>40000</v>
      </c>
      <c r="C8" s="104">
        <v>274000000</v>
      </c>
      <c r="D8" s="13">
        <f t="shared" ref="D8:D23" si="0">C8/B8</f>
        <v>6850</v>
      </c>
    </row>
    <row r="9" spans="1:4">
      <c r="A9">
        <v>2002</v>
      </c>
      <c r="B9">
        <v>42200</v>
      </c>
      <c r="C9" s="104">
        <v>341000000</v>
      </c>
      <c r="D9" s="13">
        <f t="shared" si="0"/>
        <v>8080.5687203791467</v>
      </c>
    </row>
    <row r="10" spans="1:4">
      <c r="A10">
        <v>2003</v>
      </c>
      <c r="B10">
        <v>46900</v>
      </c>
      <c r="C10" s="104">
        <v>361000000</v>
      </c>
      <c r="D10" s="13">
        <f t="shared" si="0"/>
        <v>7697.2281449893389</v>
      </c>
    </row>
    <row r="11" spans="1:4">
      <c r="A11">
        <v>2004</v>
      </c>
      <c r="B11">
        <v>45700</v>
      </c>
      <c r="C11" s="104">
        <v>382000000</v>
      </c>
      <c r="D11" s="13">
        <f t="shared" si="0"/>
        <v>8358.8621444201308</v>
      </c>
    </row>
    <row r="12" spans="1:4">
      <c r="A12">
        <v>2005</v>
      </c>
      <c r="B12">
        <v>41000</v>
      </c>
      <c r="C12" s="104">
        <v>413000000</v>
      </c>
      <c r="D12" s="13">
        <f t="shared" si="0"/>
        <v>10073.170731707318</v>
      </c>
    </row>
    <row r="13" spans="1:4">
      <c r="A13">
        <v>2006</v>
      </c>
      <c r="B13">
        <v>41900</v>
      </c>
      <c r="C13" s="104">
        <v>479000000</v>
      </c>
      <c r="D13" s="13">
        <f t="shared" si="0"/>
        <v>11431.980906921241</v>
      </c>
    </row>
    <row r="14" spans="1:4">
      <c r="A14">
        <v>2007</v>
      </c>
      <c r="B14">
        <v>40000</v>
      </c>
      <c r="C14" s="104">
        <v>612000000</v>
      </c>
      <c r="D14" s="13">
        <f t="shared" si="0"/>
        <v>15300</v>
      </c>
    </row>
    <row r="15" spans="1:4">
      <c r="A15">
        <v>2008</v>
      </c>
      <c r="B15">
        <v>33200</v>
      </c>
      <c r="C15" s="104">
        <v>489000000</v>
      </c>
      <c r="D15" s="13">
        <f t="shared" si="0"/>
        <v>14728.915662650603</v>
      </c>
    </row>
    <row r="16" spans="1:4">
      <c r="A16">
        <v>2009</v>
      </c>
      <c r="B16">
        <v>30400</v>
      </c>
      <c r="C16" s="104">
        <v>411000000</v>
      </c>
      <c r="D16" s="13">
        <f t="shared" si="0"/>
        <v>13519.736842105263</v>
      </c>
    </row>
    <row r="17" spans="1:5">
      <c r="A17">
        <v>2010</v>
      </c>
      <c r="B17">
        <v>29000</v>
      </c>
      <c r="C17" s="104">
        <v>553000000</v>
      </c>
      <c r="D17" s="13">
        <f t="shared" si="0"/>
        <v>19068.96551724138</v>
      </c>
    </row>
    <row r="18" spans="1:5">
      <c r="A18">
        <v>2011</v>
      </c>
      <c r="B18">
        <v>31000</v>
      </c>
      <c r="C18" s="104">
        <v>661000000</v>
      </c>
      <c r="D18" s="13">
        <f t="shared" si="0"/>
        <v>21322.580645161292</v>
      </c>
    </row>
    <row r="19" spans="1:5">
      <c r="A19">
        <v>2012</v>
      </c>
      <c r="B19">
        <v>33400</v>
      </c>
      <c r="C19" s="104">
        <v>661000000</v>
      </c>
      <c r="D19" s="13">
        <f t="shared" si="0"/>
        <v>19790.419161676647</v>
      </c>
    </row>
    <row r="20" spans="1:5">
      <c r="A20">
        <v>2013</v>
      </c>
      <c r="B20">
        <v>34900</v>
      </c>
      <c r="C20" s="104">
        <v>691000000</v>
      </c>
      <c r="D20" s="13">
        <f t="shared" si="0"/>
        <v>19799.426934097421</v>
      </c>
    </row>
    <row r="21" spans="1:5">
      <c r="A21">
        <v>2014</v>
      </c>
      <c r="B21">
        <v>34800</v>
      </c>
      <c r="C21" s="104">
        <v>804000000</v>
      </c>
      <c r="D21" s="13">
        <f t="shared" si="0"/>
        <v>23103.448275862069</v>
      </c>
    </row>
    <row r="22" spans="1:5">
      <c r="A22">
        <v>2015</v>
      </c>
      <c r="B22">
        <v>37900</v>
      </c>
      <c r="C22" s="104">
        <v>836000000</v>
      </c>
      <c r="D22" s="13">
        <f t="shared" si="0"/>
        <v>22058.047493403694</v>
      </c>
    </row>
    <row r="23" spans="1:5">
      <c r="A23">
        <v>2016</v>
      </c>
      <c r="B23">
        <v>35700</v>
      </c>
      <c r="C23" s="104">
        <v>909000000</v>
      </c>
      <c r="D23" s="13">
        <f t="shared" si="0"/>
        <v>25462.18487394958</v>
      </c>
    </row>
    <row r="24" spans="1:5">
      <c r="A24">
        <v>2017</v>
      </c>
      <c r="B24">
        <v>33800</v>
      </c>
      <c r="C24" s="104">
        <v>1048672000</v>
      </c>
      <c r="D24" s="71">
        <f>C24/B24</f>
        <v>31025.798816568047</v>
      </c>
    </row>
    <row r="25" spans="1:5">
      <c r="A25">
        <v>2018</v>
      </c>
      <c r="B25">
        <v>35300</v>
      </c>
      <c r="C25" s="104">
        <v>1191467000</v>
      </c>
      <c r="D25" s="13">
        <f>C25/B25</f>
        <v>33752.606232294616</v>
      </c>
    </row>
    <row r="26" spans="1:5">
      <c r="A26">
        <v>2019</v>
      </c>
      <c r="B26">
        <v>35800</v>
      </c>
      <c r="C26" s="104">
        <v>1196394000</v>
      </c>
      <c r="D26" s="13">
        <f>C26/B26</f>
        <v>33418.82681564246</v>
      </c>
    </row>
    <row r="27" spans="1:5">
      <c r="A27">
        <v>2020</v>
      </c>
      <c r="B27">
        <v>31300</v>
      </c>
      <c r="C27" s="104">
        <v>1132627000.2</v>
      </c>
      <c r="D27" s="13">
        <f>C27/B27</f>
        <v>36186.166140575078</v>
      </c>
    </row>
    <row r="28" spans="1:5">
      <c r="A28" s="115">
        <v>2021</v>
      </c>
      <c r="B28" s="115">
        <v>34000</v>
      </c>
      <c r="C28" s="116">
        <v>1160806001.9000001</v>
      </c>
      <c r="D28" s="117">
        <f>C28/B28</f>
        <v>34141.352997058828</v>
      </c>
      <c r="E28" s="115" t="s">
        <v>421</v>
      </c>
    </row>
    <row r="29" spans="1:5">
      <c r="A29">
        <v>2022</v>
      </c>
      <c r="B29">
        <v>36600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N36"/>
  <sheetViews>
    <sheetView topLeftCell="A6" workbookViewId="0">
      <selection activeCell="A32" sqref="A32"/>
    </sheetView>
  </sheetViews>
  <sheetFormatPr defaultColWidth="8.85546875" defaultRowHeight="15"/>
  <cols>
    <col min="1" max="1" width="12.7109375" customWidth="1"/>
    <col min="2" max="2" width="15.140625" customWidth="1"/>
    <col min="3" max="3" width="13.42578125" customWidth="1"/>
    <col min="4" max="4" width="13.28515625" customWidth="1"/>
    <col min="5" max="5" width="12.42578125" customWidth="1"/>
  </cols>
  <sheetData>
    <row r="1" spans="1:14">
      <c r="L1" s="17" t="s">
        <v>403</v>
      </c>
    </row>
    <row r="2" spans="1:14" ht="15.75">
      <c r="A2" s="61" t="s">
        <v>300</v>
      </c>
      <c r="L2" s="17" t="s">
        <v>297</v>
      </c>
    </row>
    <row r="3" spans="1:14">
      <c r="H3" t="s">
        <v>17</v>
      </c>
      <c r="L3" s="5" t="s">
        <v>27</v>
      </c>
      <c r="M3" s="5" t="s">
        <v>28</v>
      </c>
      <c r="N3" t="s">
        <v>32</v>
      </c>
    </row>
    <row r="4" spans="1:14">
      <c r="A4" s="17" t="s">
        <v>276</v>
      </c>
      <c r="B4" s="17" t="s">
        <v>422</v>
      </c>
      <c r="L4" s="5"/>
      <c r="M4" s="5" t="s">
        <v>29</v>
      </c>
      <c r="N4" t="s">
        <v>6</v>
      </c>
    </row>
    <row r="5" spans="1:14">
      <c r="L5" s="5"/>
      <c r="M5" s="5" t="s">
        <v>30</v>
      </c>
      <c r="N5" t="s">
        <v>18</v>
      </c>
    </row>
    <row r="6" spans="1:14">
      <c r="B6" t="s">
        <v>5</v>
      </c>
      <c r="C6" t="s">
        <v>6</v>
      </c>
      <c r="D6" t="s">
        <v>18</v>
      </c>
      <c r="E6" t="s">
        <v>7</v>
      </c>
      <c r="F6" t="s">
        <v>44</v>
      </c>
      <c r="L6" s="5"/>
      <c r="M6" s="5" t="s">
        <v>31</v>
      </c>
      <c r="N6" t="s">
        <v>15</v>
      </c>
    </row>
    <row r="7" spans="1:14">
      <c r="B7" t="s">
        <v>60</v>
      </c>
      <c r="C7" s="88" t="s">
        <v>370</v>
      </c>
      <c r="D7" s="88" t="s">
        <v>371</v>
      </c>
      <c r="E7" t="s">
        <v>63</v>
      </c>
    </row>
    <row r="8" spans="1:14">
      <c r="A8">
        <v>2000</v>
      </c>
      <c r="B8" s="3">
        <v>32</v>
      </c>
      <c r="C8" s="3">
        <v>99</v>
      </c>
      <c r="D8" s="3">
        <v>19</v>
      </c>
      <c r="E8" s="3">
        <v>69</v>
      </c>
    </row>
    <row r="9" spans="1:14">
      <c r="A9">
        <v>2001</v>
      </c>
      <c r="B9" s="3">
        <v>50</v>
      </c>
      <c r="C9" s="3">
        <v>117</v>
      </c>
      <c r="D9" s="3">
        <v>22</v>
      </c>
      <c r="E9" s="3">
        <v>85</v>
      </c>
    </row>
    <row r="10" spans="1:14">
      <c r="A10">
        <v>2002</v>
      </c>
      <c r="B10" s="3">
        <v>57</v>
      </c>
      <c r="C10" s="3">
        <v>160</v>
      </c>
      <c r="D10" s="3">
        <v>29</v>
      </c>
      <c r="E10" s="3">
        <v>95</v>
      </c>
    </row>
    <row r="11" spans="1:14">
      <c r="A11">
        <v>2003</v>
      </c>
      <c r="B11" s="3">
        <v>53</v>
      </c>
      <c r="C11" s="3">
        <v>182</v>
      </c>
      <c r="D11" s="3">
        <v>26</v>
      </c>
      <c r="E11" s="3">
        <v>100</v>
      </c>
    </row>
    <row r="12" spans="1:14">
      <c r="A12">
        <v>2004</v>
      </c>
      <c r="B12" s="3">
        <v>52</v>
      </c>
      <c r="C12" s="3">
        <v>206</v>
      </c>
      <c r="D12" s="3">
        <v>24</v>
      </c>
      <c r="E12" s="3">
        <v>100</v>
      </c>
    </row>
    <row r="13" spans="1:14">
      <c r="A13">
        <v>2005</v>
      </c>
      <c r="B13" s="3">
        <v>73</v>
      </c>
      <c r="C13" s="3">
        <v>221</v>
      </c>
      <c r="D13" s="3">
        <v>25</v>
      </c>
      <c r="E13" s="3">
        <v>94</v>
      </c>
    </row>
    <row r="14" spans="1:14">
      <c r="A14">
        <v>2006</v>
      </c>
      <c r="B14" s="3">
        <v>61</v>
      </c>
      <c r="C14" s="3">
        <v>275</v>
      </c>
      <c r="D14" s="3">
        <v>37</v>
      </c>
      <c r="E14" s="3">
        <v>106</v>
      </c>
    </row>
    <row r="15" spans="1:14">
      <c r="A15">
        <v>2007</v>
      </c>
      <c r="B15" s="3">
        <v>130</v>
      </c>
      <c r="C15" s="3">
        <v>313</v>
      </c>
      <c r="D15" s="3">
        <v>51</v>
      </c>
      <c r="E15" s="3">
        <v>118</v>
      </c>
    </row>
    <row r="16" spans="1:14">
      <c r="A16">
        <v>2008</v>
      </c>
      <c r="B16" s="3">
        <v>95</v>
      </c>
      <c r="C16" s="3">
        <v>248</v>
      </c>
      <c r="D16" s="3">
        <v>41</v>
      </c>
      <c r="E16" s="3">
        <v>105</v>
      </c>
    </row>
    <row r="17" spans="1:6">
      <c r="A17">
        <v>2009</v>
      </c>
      <c r="B17" s="3">
        <v>84</v>
      </c>
      <c r="C17" s="3">
        <v>213</v>
      </c>
      <c r="D17" s="3">
        <v>33</v>
      </c>
      <c r="E17" s="3">
        <v>81</v>
      </c>
    </row>
    <row r="18" spans="1:6">
      <c r="A18">
        <v>2010</v>
      </c>
      <c r="B18" s="3">
        <v>123</v>
      </c>
      <c r="C18" s="3">
        <v>287</v>
      </c>
      <c r="D18" s="3">
        <v>50</v>
      </c>
      <c r="E18" s="3">
        <v>93</v>
      </c>
    </row>
    <row r="19" spans="1:6">
      <c r="A19">
        <v>2011</v>
      </c>
      <c r="B19" s="3">
        <v>173</v>
      </c>
      <c r="C19" s="3">
        <v>330</v>
      </c>
      <c r="D19" s="3">
        <v>56</v>
      </c>
      <c r="E19" s="3">
        <v>102</v>
      </c>
    </row>
    <row r="20" spans="1:6">
      <c r="A20">
        <v>2012</v>
      </c>
      <c r="B20" s="3">
        <v>155</v>
      </c>
      <c r="C20" s="3">
        <v>344</v>
      </c>
      <c r="D20" s="3">
        <v>49</v>
      </c>
      <c r="E20" s="3">
        <v>113</v>
      </c>
    </row>
    <row r="21" spans="1:6">
      <c r="A21">
        <v>2013</v>
      </c>
      <c r="B21" s="3">
        <v>154</v>
      </c>
      <c r="C21" s="3">
        <v>373</v>
      </c>
      <c r="D21" s="3">
        <v>47</v>
      </c>
      <c r="E21" s="3">
        <v>117</v>
      </c>
    </row>
    <row r="22" spans="1:6">
      <c r="A22">
        <v>2014</v>
      </c>
      <c r="B22" s="3">
        <v>198</v>
      </c>
      <c r="C22" s="3">
        <v>429</v>
      </c>
      <c r="D22" s="3">
        <v>50</v>
      </c>
      <c r="E22" s="3">
        <v>127</v>
      </c>
    </row>
    <row r="23" spans="1:6">
      <c r="A23">
        <v>2015</v>
      </c>
      <c r="B23" s="3">
        <v>171</v>
      </c>
      <c r="C23" s="3">
        <v>472</v>
      </c>
      <c r="D23" s="3">
        <v>55</v>
      </c>
      <c r="E23" s="3">
        <v>138</v>
      </c>
      <c r="F23" s="48">
        <f>(SUM(B23:E23))/(SUM(B22:E22))-1</f>
        <v>3.9800995024875663E-2</v>
      </c>
    </row>
    <row r="24" spans="1:6">
      <c r="A24">
        <v>2016</v>
      </c>
      <c r="B24" s="3">
        <v>212</v>
      </c>
      <c r="C24" s="3">
        <v>483</v>
      </c>
      <c r="D24" s="3">
        <v>56</v>
      </c>
      <c r="E24" s="3">
        <v>158</v>
      </c>
      <c r="F24" s="48">
        <f>(SUM(B24:E24))/(SUM(B23:E23))-1</f>
        <v>8.7320574162679465E-2</v>
      </c>
    </row>
    <row r="25" spans="1:6">
      <c r="A25">
        <v>2017</v>
      </c>
      <c r="B25" s="62">
        <v>297</v>
      </c>
      <c r="C25" s="62">
        <v>521</v>
      </c>
      <c r="D25" s="62">
        <v>68</v>
      </c>
      <c r="E25" s="62">
        <v>162</v>
      </c>
      <c r="F25" s="48">
        <f t="shared" ref="F25:F27" si="0">(SUM(B25:E25))/(SUM(B24:E24))-1</f>
        <v>0.15291529152915295</v>
      </c>
    </row>
    <row r="26" spans="1:6">
      <c r="A26">
        <v>2018</v>
      </c>
      <c r="B26" s="3">
        <v>385</v>
      </c>
      <c r="C26" s="3">
        <v>555</v>
      </c>
      <c r="D26" s="3">
        <v>76</v>
      </c>
      <c r="E26" s="3">
        <v>175</v>
      </c>
      <c r="F26" s="48">
        <f t="shared" si="0"/>
        <v>0.13645038167938939</v>
      </c>
    </row>
    <row r="27" spans="1:6">
      <c r="A27">
        <v>2019</v>
      </c>
      <c r="B27" s="3">
        <v>400</v>
      </c>
      <c r="C27" s="3">
        <v>551</v>
      </c>
      <c r="D27" s="3">
        <v>60</v>
      </c>
      <c r="E27" s="3">
        <v>186</v>
      </c>
      <c r="F27" s="48">
        <f t="shared" si="0"/>
        <v>5.0377833753147971E-3</v>
      </c>
    </row>
    <row r="28" spans="1:6">
      <c r="A28">
        <v>2020</v>
      </c>
      <c r="B28" s="86">
        <v>262</v>
      </c>
      <c r="C28" s="3">
        <v>631</v>
      </c>
      <c r="D28" s="3">
        <v>46</v>
      </c>
      <c r="E28" s="3">
        <v>193</v>
      </c>
      <c r="F28" s="48">
        <f>(SUM(B28:E28))/(SUM(B27:E27))-1</f>
        <v>-5.4302422723475408E-2</v>
      </c>
    </row>
    <row r="29" spans="1:6">
      <c r="A29" s="88">
        <v>2021</v>
      </c>
      <c r="B29" s="143">
        <v>470</v>
      </c>
      <c r="C29" s="143">
        <v>934</v>
      </c>
      <c r="D29" s="143">
        <v>75</v>
      </c>
      <c r="E29" s="143">
        <v>202</v>
      </c>
      <c r="F29" s="48">
        <f>(SUM(B29:E29))/(SUM(B28:E28))-1</f>
        <v>0.48498233215547693</v>
      </c>
    </row>
    <row r="30" spans="1:6">
      <c r="A30" s="2">
        <v>2022</v>
      </c>
      <c r="B30" s="144">
        <v>356</v>
      </c>
      <c r="C30" s="145">
        <v>710</v>
      </c>
      <c r="D30" s="145">
        <v>58</v>
      </c>
      <c r="E30" s="145">
        <v>183</v>
      </c>
      <c r="F30" s="48">
        <f>(SUM(B30:E30))/(SUM(B29:E29))-1</f>
        <v>-0.22248661511005352</v>
      </c>
    </row>
    <row r="31" spans="1:6">
      <c r="B31" s="47"/>
    </row>
    <row r="32" spans="1:6">
      <c r="A32" t="s">
        <v>298</v>
      </c>
    </row>
    <row r="35" spans="2:2">
      <c r="B35">
        <f>SUM(B28:E28)</f>
        <v>1132</v>
      </c>
    </row>
    <row r="36" spans="2:2">
      <c r="B36">
        <f>SUM(C28:E28)</f>
        <v>870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G22"/>
  <sheetViews>
    <sheetView workbookViewId="0">
      <selection activeCell="D21" sqref="D21"/>
    </sheetView>
  </sheetViews>
  <sheetFormatPr defaultColWidth="8.85546875" defaultRowHeight="15"/>
  <cols>
    <col min="1" max="1" width="14" customWidth="1"/>
    <col min="2" max="2" width="19.140625" customWidth="1"/>
    <col min="3" max="3" width="20.28515625" customWidth="1"/>
    <col min="4" max="5" width="14.42578125" customWidth="1"/>
    <col min="6" max="6" width="10.7109375" customWidth="1"/>
    <col min="7" max="7" width="12" customWidth="1"/>
  </cols>
  <sheetData>
    <row r="1" spans="1:7">
      <c r="A1" t="s">
        <v>402</v>
      </c>
    </row>
    <row r="2" spans="1:7">
      <c r="A2" s="17" t="s">
        <v>275</v>
      </c>
      <c r="B2" s="17">
        <v>2021</v>
      </c>
      <c r="D2" t="s">
        <v>16</v>
      </c>
    </row>
    <row r="4" spans="1:7">
      <c r="A4" s="63" t="s">
        <v>254</v>
      </c>
    </row>
    <row r="5" spans="1:7" ht="49.5" customHeight="1">
      <c r="A5" s="3"/>
      <c r="B5" s="64" t="s">
        <v>255</v>
      </c>
      <c r="C5" s="64" t="s">
        <v>256</v>
      </c>
      <c r="D5" s="64" t="s">
        <v>257</v>
      </c>
      <c r="E5" s="64" t="s">
        <v>258</v>
      </c>
      <c r="F5" s="64" t="s">
        <v>259</v>
      </c>
      <c r="G5" s="64" t="s">
        <v>260</v>
      </c>
    </row>
    <row r="6" spans="1:7" s="1" customFormat="1" ht="26.25" customHeight="1">
      <c r="A6" s="4"/>
      <c r="B6" s="4" t="s">
        <v>5</v>
      </c>
      <c r="C6" s="4" t="s">
        <v>6</v>
      </c>
      <c r="D6" s="4" t="s">
        <v>18</v>
      </c>
      <c r="E6" s="4" t="s">
        <v>15</v>
      </c>
      <c r="F6" s="4" t="s">
        <v>43</v>
      </c>
      <c r="G6" s="4" t="s">
        <v>260</v>
      </c>
    </row>
    <row r="7" spans="1:7" s="1" customFormat="1" ht="26.25" customHeight="1">
      <c r="A7" s="4"/>
      <c r="B7" s="4" t="s">
        <v>60</v>
      </c>
      <c r="C7" s="4" t="s">
        <v>370</v>
      </c>
      <c r="D7" s="4" t="s">
        <v>371</v>
      </c>
      <c r="E7" s="4" t="s">
        <v>63</v>
      </c>
      <c r="F7" s="4" t="s">
        <v>374</v>
      </c>
      <c r="G7" s="4" t="s">
        <v>261</v>
      </c>
    </row>
    <row r="8" spans="1:7" ht="16.5" customHeight="1">
      <c r="A8" s="3">
        <v>2010</v>
      </c>
      <c r="B8" s="3">
        <v>96.9</v>
      </c>
      <c r="C8" s="3">
        <v>89.3</v>
      </c>
      <c r="D8" s="3">
        <v>142.6</v>
      </c>
      <c r="E8" s="3">
        <v>48.5</v>
      </c>
      <c r="F8" s="3">
        <v>82.1</v>
      </c>
      <c r="G8" s="3">
        <v>95.4</v>
      </c>
    </row>
    <row r="9" spans="1:7" ht="16.5" customHeight="1">
      <c r="A9" s="3">
        <v>2011</v>
      </c>
      <c r="B9" s="3">
        <v>124.5</v>
      </c>
      <c r="C9" s="3">
        <v>96.1</v>
      </c>
      <c r="D9" s="3">
        <v>158.1</v>
      </c>
      <c r="E9" s="3">
        <v>53.1</v>
      </c>
      <c r="F9" s="3">
        <v>100.2</v>
      </c>
      <c r="G9" s="3">
        <v>112</v>
      </c>
    </row>
    <row r="10" spans="1:7" ht="16.5" customHeight="1">
      <c r="A10" s="3">
        <v>2012</v>
      </c>
      <c r="B10" s="3">
        <v>116</v>
      </c>
      <c r="C10" s="3">
        <v>92.4</v>
      </c>
      <c r="D10" s="3">
        <v>148.9</v>
      </c>
      <c r="E10" s="3">
        <v>55</v>
      </c>
      <c r="F10" s="3">
        <v>101.4</v>
      </c>
      <c r="G10" s="3">
        <v>117.1</v>
      </c>
    </row>
    <row r="11" spans="1:7" ht="16.5" customHeight="1">
      <c r="A11" s="3">
        <v>2013</v>
      </c>
      <c r="B11" s="3">
        <v>99.4</v>
      </c>
      <c r="C11" s="3">
        <v>104.8</v>
      </c>
      <c r="D11" s="3">
        <v>146.9</v>
      </c>
      <c r="E11" s="3">
        <v>58.1</v>
      </c>
      <c r="F11" s="3">
        <v>106.6</v>
      </c>
      <c r="G11" s="3">
        <v>121.9</v>
      </c>
    </row>
    <row r="12" spans="1:7" ht="16.5" customHeight="1">
      <c r="A12" s="3">
        <v>2014</v>
      </c>
      <c r="B12" s="3">
        <v>119.8</v>
      </c>
      <c r="C12" s="3">
        <v>111.8</v>
      </c>
      <c r="D12" s="3">
        <v>154.69999999999999</v>
      </c>
      <c r="E12" s="3">
        <v>58.9</v>
      </c>
      <c r="F12" s="3">
        <v>107.6</v>
      </c>
      <c r="G12" s="3">
        <v>120.1</v>
      </c>
    </row>
    <row r="13" spans="1:7">
      <c r="A13" s="3">
        <v>2015</v>
      </c>
      <c r="B13" s="3">
        <v>103.6</v>
      </c>
      <c r="C13" s="3">
        <v>117.8</v>
      </c>
      <c r="D13" s="3">
        <v>154.80000000000001</v>
      </c>
      <c r="E13" s="3">
        <v>66.3</v>
      </c>
      <c r="F13" s="3">
        <v>106.4</v>
      </c>
      <c r="G13" s="3">
        <v>116.7</v>
      </c>
    </row>
    <row r="14" spans="1:7">
      <c r="A14" s="3">
        <v>2016</v>
      </c>
      <c r="B14" s="3">
        <v>112.7</v>
      </c>
      <c r="C14" s="3">
        <v>115.5</v>
      </c>
      <c r="D14" s="3">
        <v>165.7</v>
      </c>
      <c r="E14" s="3">
        <v>68.599999999999994</v>
      </c>
      <c r="F14" s="3">
        <v>109.1</v>
      </c>
      <c r="G14" s="3">
        <v>119.6</v>
      </c>
    </row>
    <row r="15" spans="1:7">
      <c r="A15" s="3">
        <v>2017</v>
      </c>
      <c r="B15" s="3">
        <v>127.5</v>
      </c>
      <c r="C15" s="3">
        <v>124.5</v>
      </c>
      <c r="D15" s="3">
        <v>181.5</v>
      </c>
      <c r="E15" s="3">
        <v>72.099999999999994</v>
      </c>
      <c r="F15" s="3">
        <v>113.3</v>
      </c>
      <c r="G15" s="3">
        <v>129.4</v>
      </c>
    </row>
    <row r="16" spans="1:7">
      <c r="A16" s="3">
        <v>2018</v>
      </c>
      <c r="B16" s="3">
        <v>191.4</v>
      </c>
      <c r="C16" s="3">
        <v>140</v>
      </c>
      <c r="D16" s="3">
        <v>204.2</v>
      </c>
      <c r="E16" s="3">
        <v>80.3</v>
      </c>
      <c r="F16" s="3">
        <v>122.2</v>
      </c>
      <c r="G16" s="3">
        <v>153.19999999999999</v>
      </c>
    </row>
    <row r="17" spans="1:7">
      <c r="A17" s="3">
        <v>2019</v>
      </c>
      <c r="B17" s="3">
        <v>189.2</v>
      </c>
      <c r="C17" s="3">
        <v>141.30000000000001</v>
      </c>
      <c r="D17" s="3">
        <v>193.8</v>
      </c>
      <c r="E17" s="3">
        <v>84.6</v>
      </c>
      <c r="F17" s="3">
        <v>126.8</v>
      </c>
      <c r="G17" s="3">
        <v>163.19999999999999</v>
      </c>
    </row>
    <row r="18" spans="1:7">
      <c r="A18" s="102">
        <v>2020</v>
      </c>
      <c r="B18" s="102">
        <v>146.80000000000001</v>
      </c>
      <c r="C18" s="102">
        <v>147.6</v>
      </c>
      <c r="D18" s="102">
        <v>180.7</v>
      </c>
      <c r="E18" s="102">
        <v>81.400000000000006</v>
      </c>
      <c r="F18" s="102">
        <v>125.6</v>
      </c>
      <c r="G18" s="102">
        <v>145.9</v>
      </c>
    </row>
    <row r="19" spans="1:7">
      <c r="A19" s="118">
        <v>2021</v>
      </c>
      <c r="B19" s="118">
        <v>185.2</v>
      </c>
      <c r="C19" s="118">
        <v>203.1</v>
      </c>
      <c r="D19" s="118">
        <v>213.7</v>
      </c>
      <c r="E19" s="118">
        <v>90.6</v>
      </c>
      <c r="F19" s="118">
        <v>148.1</v>
      </c>
      <c r="G19" s="118">
        <v>173.2</v>
      </c>
    </row>
    <row r="20" spans="1:7">
      <c r="A20" s="115">
        <v>2022</v>
      </c>
      <c r="B20" s="115">
        <v>214.2</v>
      </c>
      <c r="C20" s="115">
        <v>235.5</v>
      </c>
      <c r="D20" s="115">
        <v>272.7</v>
      </c>
      <c r="E20" s="115">
        <v>93</v>
      </c>
      <c r="F20" s="115">
        <v>172.3</v>
      </c>
      <c r="G20" s="115">
        <v>186</v>
      </c>
    </row>
    <row r="22" spans="1:7">
      <c r="A22" s="12" t="s">
        <v>458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C23"/>
  <sheetViews>
    <sheetView workbookViewId="0">
      <selection activeCell="A3" sqref="A3"/>
    </sheetView>
  </sheetViews>
  <sheetFormatPr defaultColWidth="8.85546875" defaultRowHeight="15"/>
  <cols>
    <col min="1" max="1" width="19.85546875" customWidth="1"/>
  </cols>
  <sheetData>
    <row r="1" spans="1:3">
      <c r="A1" t="s">
        <v>277</v>
      </c>
    </row>
    <row r="3" spans="1:3">
      <c r="A3" s="17" t="s">
        <v>13</v>
      </c>
      <c r="B3" s="17">
        <v>2020</v>
      </c>
    </row>
    <row r="5" spans="1:3">
      <c r="A5" t="s">
        <v>220</v>
      </c>
    </row>
    <row r="6" spans="1:3" ht="30">
      <c r="A6" s="3"/>
      <c r="B6" s="4" t="s">
        <v>294</v>
      </c>
      <c r="C6" s="4" t="s">
        <v>249</v>
      </c>
    </row>
    <row r="7" spans="1:3" ht="60">
      <c r="A7" s="4" t="s">
        <v>251</v>
      </c>
      <c r="B7" s="3">
        <v>1132</v>
      </c>
      <c r="C7" s="3"/>
    </row>
    <row r="8" spans="1:3" ht="30">
      <c r="A8" s="4" t="s">
        <v>252</v>
      </c>
      <c r="B8" s="3">
        <v>870</v>
      </c>
      <c r="C8" s="3"/>
    </row>
    <row r="9" spans="1:3">
      <c r="A9" s="4" t="s">
        <v>250</v>
      </c>
      <c r="B9" s="19">
        <v>15925</v>
      </c>
      <c r="C9" s="65">
        <f>B7/B9</f>
        <v>7.1083202511773941E-2</v>
      </c>
    </row>
    <row r="10" spans="1:3">
      <c r="A10" s="4" t="s">
        <v>43</v>
      </c>
      <c r="B10" s="19">
        <v>3455</v>
      </c>
      <c r="C10" s="66">
        <f>B8/B10</f>
        <v>0.25180897250361794</v>
      </c>
    </row>
    <row r="11" spans="1:3">
      <c r="A11" s="3"/>
      <c r="B11" s="19"/>
      <c r="C11" s="65"/>
    </row>
    <row r="15" spans="1:3" ht="30">
      <c r="A15" s="4" t="s">
        <v>252</v>
      </c>
      <c r="B15" s="3">
        <v>870</v>
      </c>
    </row>
    <row r="16" spans="1:3">
      <c r="A16" s="4" t="s">
        <v>253</v>
      </c>
      <c r="B16" s="19">
        <f>B10-B15</f>
        <v>2585</v>
      </c>
    </row>
    <row r="22" spans="1:2" ht="60">
      <c r="A22" s="4" t="s">
        <v>251</v>
      </c>
      <c r="B22" s="3">
        <v>1132</v>
      </c>
    </row>
    <row r="23" spans="1:2">
      <c r="A23" s="4" t="s">
        <v>250</v>
      </c>
      <c r="B23" s="19">
        <f>B9-B22</f>
        <v>14793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2:H16"/>
  <sheetViews>
    <sheetView zoomScale="120" zoomScaleNormal="120" zoomScaleSheetLayoutView="50" workbookViewId="0">
      <selection activeCell="R20" sqref="R20"/>
    </sheetView>
  </sheetViews>
  <sheetFormatPr defaultColWidth="8.85546875" defaultRowHeight="15"/>
  <cols>
    <col min="2" max="2" width="12.42578125" customWidth="1"/>
    <col min="3" max="3" width="16.28515625" customWidth="1"/>
  </cols>
  <sheetData>
    <row r="2" spans="1:8" ht="15.75">
      <c r="A2" s="153" t="s">
        <v>404</v>
      </c>
      <c r="B2" s="153"/>
      <c r="C2" s="153"/>
      <c r="D2" s="153"/>
      <c r="E2" s="153"/>
      <c r="F2" s="153"/>
      <c r="G2" s="153"/>
    </row>
    <row r="3" spans="1:8" ht="15.75">
      <c r="A3" s="81" t="s">
        <v>276</v>
      </c>
      <c r="B3" s="81">
        <v>2022</v>
      </c>
      <c r="C3" s="81"/>
      <c r="D3" s="81"/>
      <c r="E3" s="81"/>
      <c r="F3" s="81"/>
      <c r="G3" s="81"/>
    </row>
    <row r="4" spans="1:8">
      <c r="H4" t="s">
        <v>16</v>
      </c>
    </row>
    <row r="5" spans="1:8" s="1" customFormat="1" ht="30" customHeight="1">
      <c r="A5" s="4"/>
      <c r="B5" s="4" t="s">
        <v>8</v>
      </c>
      <c r="C5" s="4" t="s">
        <v>193</v>
      </c>
      <c r="D5" s="1" t="s">
        <v>44</v>
      </c>
      <c r="G5" s="7" t="s">
        <v>33</v>
      </c>
    </row>
    <row r="6" spans="1:8" s="1" customFormat="1" ht="30" customHeight="1">
      <c r="A6" s="4"/>
      <c r="B6" s="88" t="s">
        <v>375</v>
      </c>
      <c r="C6" t="s">
        <v>64</v>
      </c>
      <c r="G6" s="7"/>
    </row>
    <row r="7" spans="1:8">
      <c r="A7" s="3">
        <v>2013</v>
      </c>
      <c r="B7" s="3">
        <v>1174</v>
      </c>
      <c r="C7" s="3">
        <v>-1515</v>
      </c>
      <c r="H7" s="5" t="s">
        <v>34</v>
      </c>
    </row>
    <row r="8" spans="1:8">
      <c r="A8" s="3">
        <v>2014</v>
      </c>
      <c r="B8" s="3">
        <v>1126</v>
      </c>
      <c r="C8" s="3">
        <v>-1693</v>
      </c>
    </row>
    <row r="9" spans="1:8">
      <c r="A9" s="3">
        <v>2015</v>
      </c>
      <c r="B9" s="3">
        <v>1226</v>
      </c>
      <c r="C9" s="19">
        <v>-1282.9000000000001</v>
      </c>
    </row>
    <row r="10" spans="1:8">
      <c r="A10" s="3">
        <v>2016</v>
      </c>
      <c r="B10" s="3">
        <v>1297</v>
      </c>
      <c r="C10" s="19">
        <v>-1351.3</v>
      </c>
      <c r="D10" s="48">
        <f>B10/B9-1</f>
        <v>5.7911908646003152E-2</v>
      </c>
    </row>
    <row r="11" spans="1:8">
      <c r="A11" s="3">
        <v>2017</v>
      </c>
      <c r="B11" s="3">
        <v>1337</v>
      </c>
      <c r="C11" s="3">
        <v>-1680</v>
      </c>
      <c r="D11" s="48">
        <f>B11/B10-1</f>
        <v>3.0840400925212119E-2</v>
      </c>
    </row>
    <row r="12" spans="1:8">
      <c r="A12" s="3">
        <v>2018</v>
      </c>
      <c r="B12" s="3">
        <v>1496</v>
      </c>
      <c r="C12" s="3">
        <v>-1588</v>
      </c>
    </row>
    <row r="13" spans="1:8">
      <c r="A13" s="3">
        <v>2019</v>
      </c>
      <c r="B13" s="3">
        <v>1598</v>
      </c>
      <c r="C13" s="3">
        <v>-1709</v>
      </c>
    </row>
    <row r="14" spans="1:8">
      <c r="A14" s="3">
        <v>2020</v>
      </c>
      <c r="B14" s="3">
        <v>1430</v>
      </c>
      <c r="C14" s="3">
        <v>-870</v>
      </c>
    </row>
    <row r="15" spans="1:8">
      <c r="A15" s="3">
        <v>2021</v>
      </c>
      <c r="B15" s="3">
        <v>1779</v>
      </c>
      <c r="C15" s="3">
        <v>-1750</v>
      </c>
    </row>
    <row r="16" spans="1:8">
      <c r="A16" s="3">
        <v>2022</v>
      </c>
      <c r="B16" s="3">
        <v>1922</v>
      </c>
      <c r="C16" s="3">
        <v>-3275</v>
      </c>
    </row>
  </sheetData>
  <mergeCells count="1">
    <mergeCell ref="A2:G2"/>
  </mergeCells>
  <hyperlinks>
    <hyperlink ref="G5" r:id="rId1" xr:uid="{00000000-0004-0000-0D00-000000000000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S34"/>
  <sheetViews>
    <sheetView workbookViewId="0">
      <selection activeCell="D11" sqref="D11"/>
    </sheetView>
  </sheetViews>
  <sheetFormatPr defaultColWidth="8.85546875" defaultRowHeight="15"/>
  <cols>
    <col min="1" max="1" width="13.42578125" customWidth="1"/>
    <col min="2" max="2" width="13" customWidth="1"/>
    <col min="3" max="3" width="8.42578125" customWidth="1"/>
    <col min="4" max="4" width="10.85546875" customWidth="1"/>
    <col min="5" max="5" width="13.140625" customWidth="1"/>
  </cols>
  <sheetData>
    <row r="1" spans="1:19">
      <c r="A1" t="s">
        <v>16</v>
      </c>
    </row>
    <row r="2" spans="1:19">
      <c r="A2" s="17" t="s">
        <v>275</v>
      </c>
      <c r="B2" s="17">
        <v>2021</v>
      </c>
    </row>
    <row r="4" spans="1:19">
      <c r="A4" s="17" t="s">
        <v>389</v>
      </c>
    </row>
    <row r="5" spans="1:19">
      <c r="A5" t="s">
        <v>75</v>
      </c>
    </row>
    <row r="9" spans="1:19">
      <c r="A9" s="3"/>
      <c r="B9" s="3"/>
      <c r="C9" s="3">
        <v>2021</v>
      </c>
      <c r="D9">
        <v>2022</v>
      </c>
    </row>
    <row r="10" spans="1:19">
      <c r="A10" s="4" t="s">
        <v>74</v>
      </c>
      <c r="B10" s="4" t="s">
        <v>191</v>
      </c>
      <c r="C10" s="3">
        <v>11.512</v>
      </c>
      <c r="D10" s="104"/>
    </row>
    <row r="11" spans="1:19" ht="45">
      <c r="A11" s="4" t="s">
        <v>73</v>
      </c>
      <c r="B11" s="4" t="s">
        <v>376</v>
      </c>
      <c r="C11" s="3">
        <v>2.9689999999999999</v>
      </c>
      <c r="Q11" s="4" t="s">
        <v>73</v>
      </c>
      <c r="R11" s="4"/>
      <c r="S11" s="69"/>
    </row>
    <row r="12" spans="1:19" ht="30">
      <c r="A12" s="4" t="s">
        <v>192</v>
      </c>
      <c r="B12" s="4" t="s">
        <v>377</v>
      </c>
      <c r="C12" s="108">
        <f>C10-C11</f>
        <v>8.543000000000001</v>
      </c>
      <c r="D12" s="69"/>
      <c r="P12">
        <v>2018</v>
      </c>
      <c r="Q12" s="69">
        <v>2.381703946</v>
      </c>
    </row>
    <row r="13" spans="1:19">
      <c r="P13">
        <v>2019</v>
      </c>
      <c r="Q13">
        <v>2.3559999999999999</v>
      </c>
    </row>
    <row r="14" spans="1:19">
      <c r="P14">
        <v>2020</v>
      </c>
      <c r="Q14">
        <v>2.2570000000000001</v>
      </c>
    </row>
    <row r="15" spans="1:19">
      <c r="P15">
        <v>2021</v>
      </c>
      <c r="Q15">
        <v>2.9689999999999999</v>
      </c>
    </row>
    <row r="16" spans="1:19">
      <c r="P16">
        <v>2022</v>
      </c>
    </row>
    <row r="28" spans="1:3">
      <c r="A28" s="17" t="s">
        <v>390</v>
      </c>
      <c r="B28" s="17"/>
    </row>
    <row r="29" spans="1:3">
      <c r="A29" t="s">
        <v>295</v>
      </c>
    </row>
    <row r="31" spans="1:3">
      <c r="A31" s="3"/>
      <c r="B31" s="3"/>
      <c r="C31" s="3">
        <v>2020</v>
      </c>
    </row>
    <row r="32" spans="1:3">
      <c r="A32" s="4" t="s">
        <v>213</v>
      </c>
      <c r="B32" s="4" t="s">
        <v>191</v>
      </c>
      <c r="C32" s="67">
        <v>12.632</v>
      </c>
    </row>
    <row r="33" spans="1:4" ht="45">
      <c r="A33" s="4" t="s">
        <v>214</v>
      </c>
      <c r="B33" s="4" t="s">
        <v>378</v>
      </c>
      <c r="C33" s="68">
        <v>1.19</v>
      </c>
    </row>
    <row r="34" spans="1:4" ht="30">
      <c r="A34" s="4" t="s">
        <v>215</v>
      </c>
      <c r="B34" s="4" t="s">
        <v>216</v>
      </c>
      <c r="C34" s="109">
        <f>C32-C33</f>
        <v>11.442</v>
      </c>
      <c r="D34" s="68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I36"/>
  <sheetViews>
    <sheetView topLeftCell="D1" workbookViewId="0">
      <selection activeCell="I6" sqref="I6"/>
    </sheetView>
  </sheetViews>
  <sheetFormatPr defaultColWidth="8.85546875" defaultRowHeight="15"/>
  <cols>
    <col min="1" max="1" width="18.28515625" customWidth="1"/>
    <col min="2" max="2" width="21" customWidth="1"/>
    <col min="3" max="3" width="11" customWidth="1"/>
    <col min="4" max="8" width="14.42578125" customWidth="1"/>
    <col min="9" max="9" width="7.42578125" customWidth="1"/>
    <col min="10" max="10" width="8.7109375" customWidth="1"/>
    <col min="11" max="11" width="8.85546875" customWidth="1"/>
    <col min="12" max="12" width="9.42578125" customWidth="1"/>
    <col min="13" max="13" width="6.7109375" customWidth="1"/>
    <col min="14" max="14" width="7.28515625" customWidth="1"/>
    <col min="16" max="16" width="8.28515625" customWidth="1"/>
    <col min="17" max="17" width="7.28515625" customWidth="1"/>
    <col min="18" max="18" width="8.85546875" customWidth="1"/>
  </cols>
  <sheetData>
    <row r="1" spans="1:9">
      <c r="A1" t="s">
        <v>240</v>
      </c>
    </row>
    <row r="2" spans="1:9">
      <c r="A2" s="17" t="s">
        <v>276</v>
      </c>
      <c r="B2" s="17">
        <v>2021</v>
      </c>
    </row>
    <row r="3" spans="1:9">
      <c r="A3" s="17"/>
      <c r="B3" s="17"/>
    </row>
    <row r="4" spans="1:9">
      <c r="A4" t="s">
        <v>241</v>
      </c>
    </row>
    <row r="6" spans="1:9">
      <c r="A6" s="52" t="s">
        <v>282</v>
      </c>
      <c r="B6" s="70" t="s">
        <v>283</v>
      </c>
      <c r="C6" s="11">
        <v>2016</v>
      </c>
      <c r="D6" s="11">
        <v>2017</v>
      </c>
      <c r="E6" s="11">
        <v>2018</v>
      </c>
      <c r="F6" s="11">
        <v>2019</v>
      </c>
      <c r="G6" s="11">
        <v>2020</v>
      </c>
      <c r="H6" s="11">
        <v>2021</v>
      </c>
      <c r="I6" s="11">
        <v>2022</v>
      </c>
    </row>
    <row r="7" spans="1:9">
      <c r="A7" s="8" t="s">
        <v>4</v>
      </c>
      <c r="B7" s="8" t="s">
        <v>379</v>
      </c>
      <c r="C7" s="10">
        <v>40.593307000000003</v>
      </c>
      <c r="D7" s="10">
        <v>42</v>
      </c>
      <c r="E7" s="10">
        <v>46</v>
      </c>
      <c r="F7" s="10">
        <v>39</v>
      </c>
      <c r="G7" s="10">
        <v>40</v>
      </c>
      <c r="H7" s="10">
        <v>58</v>
      </c>
      <c r="I7" s="10">
        <v>37</v>
      </c>
    </row>
    <row r="8" spans="1:9">
      <c r="A8" s="8" t="s">
        <v>2</v>
      </c>
      <c r="B8" s="8" t="s">
        <v>70</v>
      </c>
      <c r="C8" s="10">
        <v>48.763242499999997</v>
      </c>
      <c r="D8" s="10">
        <v>55</v>
      </c>
      <c r="E8" s="10">
        <v>64</v>
      </c>
      <c r="F8" s="10">
        <v>46</v>
      </c>
      <c r="G8" s="10">
        <v>40</v>
      </c>
      <c r="H8" s="10">
        <v>57</v>
      </c>
      <c r="I8" s="10">
        <v>51</v>
      </c>
    </row>
    <row r="9" spans="1:9" ht="26.25">
      <c r="A9" s="8" t="s">
        <v>12</v>
      </c>
      <c r="B9" s="8" t="s">
        <v>270</v>
      </c>
      <c r="C9" s="10">
        <v>69.063824999999994</v>
      </c>
      <c r="D9" s="10">
        <v>73</v>
      </c>
      <c r="E9" s="10">
        <v>84</v>
      </c>
      <c r="F9" s="10">
        <v>69</v>
      </c>
      <c r="G9" s="10">
        <v>68</v>
      </c>
      <c r="H9" s="10">
        <v>89</v>
      </c>
      <c r="I9" s="10">
        <v>97</v>
      </c>
    </row>
    <row r="10" spans="1:9">
      <c r="A10" s="8" t="s">
        <v>11</v>
      </c>
      <c r="B10" s="8" t="s">
        <v>69</v>
      </c>
      <c r="C10" s="10">
        <v>116.30475300000001</v>
      </c>
      <c r="D10" s="10">
        <v>129</v>
      </c>
      <c r="E10" s="10">
        <v>199</v>
      </c>
      <c r="F10" s="10">
        <v>151</v>
      </c>
      <c r="G10" s="10">
        <v>79</v>
      </c>
      <c r="H10" s="10">
        <v>93</v>
      </c>
      <c r="I10" s="10">
        <v>140</v>
      </c>
    </row>
    <row r="11" spans="1:9">
      <c r="A11" s="8" t="s">
        <v>3</v>
      </c>
      <c r="B11" s="8" t="s">
        <v>71</v>
      </c>
      <c r="C11" s="9">
        <v>44.092871000000002</v>
      </c>
      <c r="D11" s="9">
        <v>65</v>
      </c>
      <c r="E11" s="9">
        <v>84</v>
      </c>
      <c r="F11" s="9">
        <v>111</v>
      </c>
      <c r="G11" s="9">
        <v>124</v>
      </c>
      <c r="H11" s="9">
        <v>158</v>
      </c>
      <c r="I11" s="10">
        <v>183</v>
      </c>
    </row>
    <row r="12" spans="1:9" ht="26.25">
      <c r="A12" s="8" t="s">
        <v>9</v>
      </c>
      <c r="B12" s="8" t="s">
        <v>66</v>
      </c>
      <c r="C12" s="10">
        <v>242.00270900000001</v>
      </c>
      <c r="D12" s="10">
        <v>254</v>
      </c>
      <c r="E12" s="10">
        <v>270</v>
      </c>
      <c r="F12" s="10">
        <v>267</v>
      </c>
      <c r="G12" s="10">
        <v>243</v>
      </c>
      <c r="H12" s="10">
        <v>293</v>
      </c>
      <c r="I12" s="10">
        <v>192</v>
      </c>
    </row>
    <row r="13" spans="1:9">
      <c r="A13" s="8" t="s">
        <v>1</v>
      </c>
      <c r="B13" s="8" t="s">
        <v>68</v>
      </c>
      <c r="C13" s="10">
        <v>128.283897</v>
      </c>
      <c r="D13" s="10">
        <v>159</v>
      </c>
      <c r="E13" s="10">
        <v>155</v>
      </c>
      <c r="F13" s="10">
        <v>166</v>
      </c>
      <c r="G13" s="10">
        <v>161</v>
      </c>
      <c r="H13" s="10">
        <v>214</v>
      </c>
      <c r="I13" s="10">
        <v>238</v>
      </c>
    </row>
    <row r="14" spans="1:9" ht="26.25">
      <c r="A14" s="8" t="s">
        <v>51</v>
      </c>
      <c r="B14" s="8" t="s">
        <v>212</v>
      </c>
      <c r="C14" s="10">
        <v>112.018372</v>
      </c>
      <c r="D14" s="10">
        <v>130</v>
      </c>
      <c r="E14" s="10">
        <v>141</v>
      </c>
      <c r="F14" s="10">
        <v>158</v>
      </c>
      <c r="G14" s="10">
        <v>191</v>
      </c>
      <c r="H14" s="10">
        <v>277</v>
      </c>
      <c r="I14" s="10">
        <v>270</v>
      </c>
    </row>
    <row r="15" spans="1:9">
      <c r="A15" s="8" t="s">
        <v>0</v>
      </c>
      <c r="B15" s="8" t="s">
        <v>67</v>
      </c>
      <c r="C15" s="10">
        <v>241.83742899999999</v>
      </c>
      <c r="D15" s="10">
        <v>297</v>
      </c>
      <c r="E15" s="10">
        <v>319</v>
      </c>
      <c r="F15" s="10">
        <v>300</v>
      </c>
      <c r="G15" s="10">
        <v>298</v>
      </c>
      <c r="H15" s="10">
        <v>452</v>
      </c>
      <c r="I15" s="10">
        <v>327</v>
      </c>
    </row>
    <row r="16" spans="1:9" ht="26.25">
      <c r="A16" s="8" t="s">
        <v>35</v>
      </c>
      <c r="B16" s="8" t="s">
        <v>65</v>
      </c>
      <c r="C16" s="10">
        <v>274.32636600000001</v>
      </c>
      <c r="D16" s="10">
        <v>294</v>
      </c>
      <c r="E16" s="10">
        <v>311</v>
      </c>
      <c r="F16" s="10">
        <v>321</v>
      </c>
      <c r="G16" s="10">
        <v>343</v>
      </c>
      <c r="H16" s="10">
        <v>438</v>
      </c>
      <c r="I16" s="10">
        <v>431</v>
      </c>
    </row>
    <row r="17" spans="1:9" ht="39">
      <c r="A17" s="8" t="s">
        <v>10</v>
      </c>
      <c r="B17" s="8" t="s">
        <v>380</v>
      </c>
      <c r="C17" s="10">
        <v>302.75789500000002</v>
      </c>
      <c r="D17" s="10">
        <v>319</v>
      </c>
      <c r="E17" s="10">
        <v>394</v>
      </c>
      <c r="F17" s="10">
        <v>416</v>
      </c>
      <c r="G17" s="10">
        <v>373</v>
      </c>
      <c r="H17" s="10">
        <v>477</v>
      </c>
      <c r="I17" s="10">
        <v>455</v>
      </c>
    </row>
    <row r="22" spans="1:9">
      <c r="A22" t="s">
        <v>242</v>
      </c>
    </row>
    <row r="24" spans="1:9">
      <c r="A24" s="52" t="s">
        <v>284</v>
      </c>
      <c r="B24" s="52" t="s">
        <v>285</v>
      </c>
      <c r="C24" s="103">
        <v>2016</v>
      </c>
      <c r="D24" s="103">
        <v>2017</v>
      </c>
      <c r="E24" s="103">
        <v>2018</v>
      </c>
      <c r="F24" s="11">
        <v>2019</v>
      </c>
      <c r="G24" s="11">
        <v>2020</v>
      </c>
      <c r="H24" s="103">
        <v>2021</v>
      </c>
      <c r="I24" s="103">
        <v>2022</v>
      </c>
    </row>
    <row r="25" spans="1:9">
      <c r="A25" s="46" t="s">
        <v>247</v>
      </c>
      <c r="B25" s="3" t="s">
        <v>381</v>
      </c>
      <c r="C25" s="3">
        <v>9</v>
      </c>
      <c r="D25" s="3">
        <v>11</v>
      </c>
      <c r="E25" s="3">
        <v>13</v>
      </c>
      <c r="F25" s="3">
        <v>14</v>
      </c>
      <c r="G25" s="3">
        <v>14</v>
      </c>
      <c r="H25" s="3">
        <v>18</v>
      </c>
      <c r="I25" s="3">
        <v>23</v>
      </c>
    </row>
    <row r="26" spans="1:9">
      <c r="A26" s="46" t="s">
        <v>51</v>
      </c>
      <c r="B26" s="3" t="s">
        <v>212</v>
      </c>
      <c r="C26" s="3"/>
      <c r="D26" s="3"/>
      <c r="E26" s="3"/>
      <c r="F26" s="3"/>
      <c r="G26" s="3">
        <v>16</v>
      </c>
      <c r="H26" s="3">
        <v>26</v>
      </c>
      <c r="I26" s="3">
        <v>25</v>
      </c>
    </row>
    <row r="27" spans="1:9">
      <c r="A27" s="46" t="s">
        <v>245</v>
      </c>
      <c r="B27" s="4" t="s">
        <v>382</v>
      </c>
      <c r="C27" s="4">
        <v>18</v>
      </c>
      <c r="D27" s="3">
        <v>20</v>
      </c>
      <c r="E27" s="3">
        <v>22</v>
      </c>
      <c r="F27" s="3">
        <v>21</v>
      </c>
      <c r="G27" s="3">
        <v>23</v>
      </c>
      <c r="H27" s="3">
        <v>31</v>
      </c>
      <c r="I27" s="3">
        <v>30</v>
      </c>
    </row>
    <row r="28" spans="1:9">
      <c r="A28" s="46" t="s">
        <v>246</v>
      </c>
      <c r="B28" s="3" t="s">
        <v>248</v>
      </c>
      <c r="C28" s="3">
        <v>14</v>
      </c>
      <c r="D28" s="3">
        <v>15</v>
      </c>
      <c r="E28" s="3">
        <v>12</v>
      </c>
      <c r="F28" s="3">
        <v>26</v>
      </c>
      <c r="G28" s="3">
        <v>19</v>
      </c>
      <c r="H28" s="3">
        <v>27</v>
      </c>
      <c r="I28" s="3">
        <v>31</v>
      </c>
    </row>
    <row r="29" spans="1:9">
      <c r="A29" s="46" t="s">
        <v>4</v>
      </c>
      <c r="B29" s="3" t="s">
        <v>379</v>
      </c>
      <c r="C29" s="3"/>
      <c r="D29" s="3"/>
      <c r="E29" s="3"/>
      <c r="F29" s="3"/>
      <c r="G29" s="3">
        <v>24</v>
      </c>
      <c r="H29" s="3">
        <v>34</v>
      </c>
      <c r="I29" s="3">
        <v>37</v>
      </c>
    </row>
    <row r="30" spans="1:9">
      <c r="A30" s="46" t="s">
        <v>244</v>
      </c>
      <c r="B30" s="4" t="s">
        <v>383</v>
      </c>
      <c r="C30" s="4">
        <v>18</v>
      </c>
      <c r="D30" s="3">
        <v>22</v>
      </c>
      <c r="E30" s="3">
        <v>27</v>
      </c>
      <c r="F30" s="3">
        <v>27</v>
      </c>
      <c r="G30" s="3">
        <v>27</v>
      </c>
      <c r="H30" s="3">
        <v>39</v>
      </c>
      <c r="I30" s="3">
        <v>40</v>
      </c>
    </row>
    <row r="31" spans="1:9">
      <c r="A31" s="46" t="s">
        <v>243</v>
      </c>
      <c r="B31" s="3" t="s">
        <v>385</v>
      </c>
      <c r="C31" s="3">
        <v>108</v>
      </c>
      <c r="D31" s="3">
        <v>110</v>
      </c>
      <c r="E31" s="3">
        <v>115</v>
      </c>
      <c r="F31" s="3">
        <v>115</v>
      </c>
      <c r="G31" s="3">
        <v>100</v>
      </c>
      <c r="H31" s="3">
        <v>110</v>
      </c>
      <c r="I31" s="3">
        <v>43</v>
      </c>
    </row>
    <row r="32" spans="1:9" ht="30">
      <c r="A32" s="46" t="s">
        <v>35</v>
      </c>
      <c r="B32" s="4" t="s">
        <v>65</v>
      </c>
      <c r="C32" s="4">
        <v>30</v>
      </c>
      <c r="D32" s="3">
        <v>39</v>
      </c>
      <c r="E32" s="3">
        <v>41</v>
      </c>
      <c r="F32" s="3">
        <v>42</v>
      </c>
      <c r="G32" s="3">
        <v>39</v>
      </c>
      <c r="H32" s="3">
        <v>54</v>
      </c>
      <c r="I32" s="3">
        <v>53</v>
      </c>
    </row>
    <row r="33" spans="1:9" ht="30">
      <c r="A33" s="46" t="s">
        <v>9</v>
      </c>
      <c r="B33" s="4" t="s">
        <v>384</v>
      </c>
      <c r="C33" s="4">
        <v>55</v>
      </c>
      <c r="D33" s="3">
        <v>61</v>
      </c>
      <c r="E33" s="3">
        <v>58</v>
      </c>
      <c r="F33" s="3">
        <v>62</v>
      </c>
      <c r="G33" s="3">
        <v>57</v>
      </c>
      <c r="H33" s="3">
        <v>66</v>
      </c>
      <c r="I33" s="3">
        <v>62</v>
      </c>
    </row>
    <row r="34" spans="1:9">
      <c r="A34" s="113" t="s">
        <v>3</v>
      </c>
      <c r="B34" s="114" t="s">
        <v>71</v>
      </c>
      <c r="C34" s="114">
        <v>30</v>
      </c>
      <c r="D34" s="114">
        <v>38</v>
      </c>
      <c r="E34" s="114">
        <v>47</v>
      </c>
      <c r="F34" s="114">
        <v>40</v>
      </c>
      <c r="G34" s="114">
        <v>33</v>
      </c>
      <c r="H34" s="3">
        <v>57</v>
      </c>
      <c r="I34" s="3">
        <v>86</v>
      </c>
    </row>
    <row r="35" spans="1:9">
      <c r="A35" s="46" t="s">
        <v>11</v>
      </c>
      <c r="B35" s="4" t="s">
        <v>69</v>
      </c>
      <c r="C35" s="3">
        <v>19</v>
      </c>
      <c r="D35" s="3">
        <v>21</v>
      </c>
      <c r="E35" s="3">
        <v>28</v>
      </c>
      <c r="F35" s="3">
        <v>32</v>
      </c>
      <c r="G35" s="3">
        <v>45</v>
      </c>
      <c r="H35" s="3">
        <v>74</v>
      </c>
      <c r="I35" s="3">
        <v>89</v>
      </c>
    </row>
    <row r="36" spans="1:9">
      <c r="A36" s="46" t="s">
        <v>0</v>
      </c>
      <c r="B36" s="3" t="s">
        <v>67</v>
      </c>
      <c r="C36" s="3">
        <v>224</v>
      </c>
      <c r="D36" s="3">
        <v>267</v>
      </c>
      <c r="E36" s="3">
        <v>309</v>
      </c>
      <c r="F36" s="3">
        <v>283</v>
      </c>
      <c r="G36" s="3">
        <v>300</v>
      </c>
      <c r="H36" s="3">
        <v>566</v>
      </c>
      <c r="I36" s="3">
        <v>395</v>
      </c>
    </row>
  </sheetData>
  <autoFilter ref="A6:I17" xr:uid="{00000000-0001-0000-0F00-000000000000}">
    <sortState xmlns:xlrd2="http://schemas.microsoft.com/office/spreadsheetml/2017/richdata2" ref="A7:I17">
      <sortCondition ref="I6:I17"/>
    </sortState>
  </autoFilter>
  <sortState xmlns:xlrd2="http://schemas.microsoft.com/office/spreadsheetml/2017/richdata2" ref="A7:E17">
    <sortCondition ref="E7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2:F48"/>
  <sheetViews>
    <sheetView tabSelected="1" zoomScale="90" zoomScaleNormal="90" zoomScalePageLayoutView="70" workbookViewId="0">
      <selection activeCell="C9" sqref="C9"/>
    </sheetView>
  </sheetViews>
  <sheetFormatPr defaultColWidth="9.140625" defaultRowHeight="12.75"/>
  <cols>
    <col min="1" max="1" width="17.85546875" style="92" customWidth="1"/>
    <col min="2" max="2" width="14.7109375" style="92" customWidth="1"/>
    <col min="3" max="3" width="16.85546875" style="92" customWidth="1"/>
    <col min="4" max="16384" width="9.140625" style="92"/>
  </cols>
  <sheetData>
    <row r="2" spans="1:6" ht="15.75">
      <c r="A2" s="100" t="s">
        <v>459</v>
      </c>
      <c r="B2" s="100"/>
    </row>
    <row r="3" spans="1:6">
      <c r="E3" s="92" t="s">
        <v>16</v>
      </c>
    </row>
    <row r="4" spans="1:6">
      <c r="A4" s="99" t="s">
        <v>276</v>
      </c>
      <c r="B4" s="99">
        <v>2022</v>
      </c>
    </row>
    <row r="5" spans="1:6" ht="15">
      <c r="F5" s="98" t="s">
        <v>401</v>
      </c>
    </row>
    <row r="6" spans="1:6" ht="15">
      <c r="F6" s="93" t="s">
        <v>400</v>
      </c>
    </row>
    <row r="8" spans="1:6">
      <c r="A8" s="94"/>
      <c r="B8" s="94"/>
      <c r="C8" s="94">
        <v>2022</v>
      </c>
      <c r="D8" s="94"/>
    </row>
    <row r="9" spans="1:6" ht="15">
      <c r="A9" s="52" t="s">
        <v>36</v>
      </c>
      <c r="B9" s="95" t="s">
        <v>185</v>
      </c>
      <c r="C9" s="119">
        <v>442183298.14999998</v>
      </c>
      <c r="D9" s="96">
        <f>C9/C21</f>
        <v>0.14892764739354283</v>
      </c>
    </row>
    <row r="10" spans="1:6" ht="15">
      <c r="A10" s="52" t="s">
        <v>37</v>
      </c>
      <c r="B10" s="95" t="s">
        <v>186</v>
      </c>
      <c r="C10" s="119">
        <v>324923752.69999999</v>
      </c>
      <c r="D10" s="96">
        <f>C10/C21</f>
        <v>0.10943454959593957</v>
      </c>
    </row>
    <row r="11" spans="1:6" ht="15">
      <c r="A11" s="52" t="s">
        <v>38</v>
      </c>
      <c r="B11" s="95" t="s">
        <v>187</v>
      </c>
      <c r="C11" s="119">
        <v>221439243.99000001</v>
      </c>
      <c r="D11" s="96">
        <f>C11/C21</f>
        <v>7.4580893909856102E-2</v>
      </c>
    </row>
    <row r="12" spans="1:6" ht="15">
      <c r="A12" s="52" t="s">
        <v>39</v>
      </c>
      <c r="B12" s="95" t="s">
        <v>399</v>
      </c>
      <c r="C12" s="119">
        <v>263171270.81</v>
      </c>
      <c r="D12" s="96">
        <f>C12/C21</f>
        <v>8.8636270042942264E-2</v>
      </c>
    </row>
    <row r="13" spans="1:6" ht="15">
      <c r="A13" s="52" t="s">
        <v>398</v>
      </c>
      <c r="B13" s="95" t="s">
        <v>397</v>
      </c>
      <c r="C13" s="119">
        <v>248391377.47999999</v>
      </c>
      <c r="D13" s="96">
        <f>C13/C21</f>
        <v>8.3658391521583594E-2</v>
      </c>
    </row>
    <row r="14" spans="1:6" ht="15">
      <c r="A14" s="52" t="s">
        <v>423</v>
      </c>
      <c r="B14" s="95" t="s">
        <v>396</v>
      </c>
      <c r="C14" s="119">
        <v>97476349.409999996</v>
      </c>
      <c r="D14" s="96">
        <f>C14/C21</f>
        <v>3.2830103386713036E-2</v>
      </c>
    </row>
    <row r="15" spans="1:6" ht="15">
      <c r="A15" s="52" t="s">
        <v>40</v>
      </c>
      <c r="B15" s="95" t="s">
        <v>184</v>
      </c>
      <c r="C15" s="119">
        <v>112650999.06</v>
      </c>
      <c r="D15" s="96">
        <f>C15/C21</f>
        <v>3.794093611569848E-2</v>
      </c>
    </row>
    <row r="16" spans="1:6" ht="15">
      <c r="A16" s="52" t="s">
        <v>395</v>
      </c>
      <c r="B16" s="95" t="s">
        <v>394</v>
      </c>
      <c r="C16" s="119">
        <v>105518296.17</v>
      </c>
      <c r="D16" s="96">
        <f>C16/C21</f>
        <v>3.553863674028318E-2</v>
      </c>
    </row>
    <row r="17" spans="1:4" ht="15">
      <c r="A17" s="99" t="s">
        <v>424</v>
      </c>
      <c r="B17" s="99" t="s">
        <v>425</v>
      </c>
      <c r="C17" s="119">
        <v>106024227.67</v>
      </c>
      <c r="D17" s="96">
        <f>C17/C21</f>
        <v>3.570903482712301E-2</v>
      </c>
    </row>
    <row r="18" spans="1:4" ht="15">
      <c r="A18" s="52" t="s">
        <v>460</v>
      </c>
      <c r="B18" s="95" t="s">
        <v>461</v>
      </c>
      <c r="C18" s="119">
        <v>97739763.450000003</v>
      </c>
      <c r="D18" s="96">
        <f>C18/C21</f>
        <v>3.2918821421590784E-2</v>
      </c>
    </row>
    <row r="19" spans="1:4" ht="15">
      <c r="A19" s="52"/>
      <c r="B19" s="95"/>
      <c r="C19" s="119"/>
      <c r="D19" s="96"/>
    </row>
    <row r="20" spans="1:4" ht="15">
      <c r="A20" s="95" t="s">
        <v>393</v>
      </c>
      <c r="B20" s="95" t="s">
        <v>392</v>
      </c>
      <c r="C20" s="97">
        <f>C21-(SUM(C9:C18))</f>
        <v>949596329.51600003</v>
      </c>
      <c r="D20" s="96">
        <f>C20/C21</f>
        <v>0.31982471504472709</v>
      </c>
    </row>
    <row r="21" spans="1:4">
      <c r="A21" s="95" t="s">
        <v>391</v>
      </c>
      <c r="B21" s="95"/>
      <c r="C21" s="120">
        <v>2969114908.4060001</v>
      </c>
      <c r="D21" s="94"/>
    </row>
    <row r="24" spans="1:4" ht="15">
      <c r="A24" s="93"/>
      <c r="B24" s="93"/>
    </row>
    <row r="26" spans="1:4" ht="15">
      <c r="A26" s="17"/>
      <c r="B26" s="99"/>
      <c r="C26" s="104"/>
    </row>
    <row r="27" spans="1:4" ht="15">
      <c r="C27" s="105"/>
    </row>
    <row r="28" spans="1:4" ht="15">
      <c r="A28" s="17"/>
      <c r="B28" s="99"/>
      <c r="C28" s="105"/>
    </row>
    <row r="29" spans="1:4" ht="15">
      <c r="A29" s="17"/>
      <c r="B29" s="99"/>
      <c r="C29" s="105"/>
    </row>
    <row r="30" spans="1:4" ht="15">
      <c r="A30" s="17"/>
      <c r="B30" s="99"/>
      <c r="C30" s="105"/>
    </row>
    <row r="31" spans="1:4" ht="15">
      <c r="A31" s="17"/>
      <c r="B31" s="99"/>
      <c r="C31" s="105"/>
    </row>
    <row r="32" spans="1:4" ht="15">
      <c r="A32" s="17"/>
      <c r="B32" s="99"/>
      <c r="C32" s="105"/>
    </row>
    <row r="33" spans="1:3" ht="15">
      <c r="A33" s="17"/>
      <c r="B33" s="99"/>
      <c r="C33" s="105"/>
    </row>
    <row r="34" spans="1:3" ht="15">
      <c r="A34" s="17"/>
      <c r="B34" s="99"/>
      <c r="C34" s="105"/>
    </row>
    <row r="36" spans="1:3" ht="15">
      <c r="A36" s="99"/>
      <c r="B36" s="99"/>
      <c r="C36" s="106"/>
    </row>
    <row r="37" spans="1:3">
      <c r="A37" s="99"/>
      <c r="B37" s="99"/>
      <c r="C37" s="107"/>
    </row>
    <row r="38" spans="1:3" ht="15">
      <c r="A38" s="93"/>
      <c r="B38" s="93"/>
    </row>
    <row r="39" spans="1:3" ht="15">
      <c r="A39" s="93"/>
      <c r="B39" s="93"/>
    </row>
    <row r="40" spans="1:3" ht="15">
      <c r="A40" s="93"/>
      <c r="B40" s="93"/>
    </row>
    <row r="41" spans="1:3" ht="15">
      <c r="A41" s="93"/>
      <c r="B41" s="93"/>
    </row>
    <row r="42" spans="1:3" ht="15">
      <c r="A42" s="93"/>
      <c r="B42" s="93"/>
    </row>
    <row r="43" spans="1:3" ht="15">
      <c r="A43" s="93"/>
      <c r="B43" s="93"/>
    </row>
    <row r="44" spans="1:3" ht="15">
      <c r="A44" s="93"/>
      <c r="B44" s="93"/>
    </row>
    <row r="45" spans="1:3" ht="15">
      <c r="A45" s="93"/>
      <c r="B45" s="93"/>
    </row>
    <row r="46" spans="1:3" ht="15">
      <c r="A46" s="93"/>
      <c r="B46" s="93"/>
    </row>
    <row r="47" spans="1:3" ht="15">
      <c r="A47" s="93"/>
      <c r="B47" s="93"/>
    </row>
    <row r="48" spans="1:3" ht="15">
      <c r="A48" s="93"/>
      <c r="B48" s="93"/>
    </row>
  </sheetData>
  <hyperlinks>
    <hyperlink ref="F5" r:id="rId1" xr:uid="{00000000-0004-0000-1000-000000000000}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FC13"/>
  <sheetViews>
    <sheetView workbookViewId="0">
      <selection activeCell="X30" sqref="X30"/>
    </sheetView>
  </sheetViews>
  <sheetFormatPr defaultColWidth="8.85546875" defaultRowHeight="15"/>
  <cols>
    <col min="1" max="1" width="19.28515625" customWidth="1"/>
    <col min="2" max="2" width="13.42578125" customWidth="1"/>
  </cols>
  <sheetData>
    <row r="1" spans="1:159">
      <c r="A1" t="s">
        <v>16</v>
      </c>
    </row>
    <row r="2" spans="1:159">
      <c r="A2" t="s">
        <v>165</v>
      </c>
    </row>
    <row r="3" spans="1:159">
      <c r="EF3">
        <v>2021</v>
      </c>
      <c r="EV3">
        <v>2022</v>
      </c>
    </row>
    <row r="4" spans="1:159">
      <c r="A4" s="18" t="s">
        <v>77</v>
      </c>
      <c r="B4" s="18"/>
      <c r="C4" s="18" t="s">
        <v>78</v>
      </c>
      <c r="D4" s="20" t="s">
        <v>79</v>
      </c>
      <c r="E4" s="20" t="s">
        <v>80</v>
      </c>
      <c r="F4" s="20" t="s">
        <v>81</v>
      </c>
      <c r="G4" s="20" t="s">
        <v>82</v>
      </c>
      <c r="H4" s="20" t="s">
        <v>83</v>
      </c>
      <c r="I4" s="20" t="s">
        <v>84</v>
      </c>
      <c r="J4" s="20" t="s">
        <v>85</v>
      </c>
      <c r="K4" s="20" t="s">
        <v>86</v>
      </c>
      <c r="L4" s="20" t="s">
        <v>87</v>
      </c>
      <c r="M4" s="20" t="s">
        <v>88</v>
      </c>
      <c r="N4" s="20" t="s">
        <v>89</v>
      </c>
      <c r="O4" s="20" t="s">
        <v>90</v>
      </c>
      <c r="P4" s="20" t="s">
        <v>91</v>
      </c>
      <c r="Q4" s="20" t="s">
        <v>92</v>
      </c>
      <c r="R4" s="20" t="s">
        <v>93</v>
      </c>
      <c r="S4" s="20" t="s">
        <v>94</v>
      </c>
      <c r="T4" s="20" t="s">
        <v>95</v>
      </c>
      <c r="U4" s="20" t="s">
        <v>96</v>
      </c>
      <c r="V4" s="20" t="s">
        <v>97</v>
      </c>
      <c r="W4" s="20" t="s">
        <v>98</v>
      </c>
      <c r="X4" s="20" t="s">
        <v>99</v>
      </c>
      <c r="Y4" s="20" t="s">
        <v>100</v>
      </c>
      <c r="Z4" s="20" t="s">
        <v>101</v>
      </c>
      <c r="AA4" s="20" t="s">
        <v>102</v>
      </c>
      <c r="AB4" s="20" t="s">
        <v>103</v>
      </c>
      <c r="AC4" s="20" t="s">
        <v>104</v>
      </c>
      <c r="AD4" s="20" t="s">
        <v>105</v>
      </c>
      <c r="AE4" s="20" t="s">
        <v>106</v>
      </c>
      <c r="AF4" s="20" t="s">
        <v>107</v>
      </c>
      <c r="AG4" s="20" t="s">
        <v>108</v>
      </c>
      <c r="AH4" s="20" t="s">
        <v>109</v>
      </c>
      <c r="AI4" s="20" t="s">
        <v>110</v>
      </c>
      <c r="AJ4" s="20" t="s">
        <v>111</v>
      </c>
      <c r="AK4" s="20" t="s">
        <v>112</v>
      </c>
      <c r="AL4" s="20" t="s">
        <v>113</v>
      </c>
      <c r="AM4" s="20" t="s">
        <v>114</v>
      </c>
      <c r="AN4" s="20" t="s">
        <v>115</v>
      </c>
      <c r="AO4" s="20" t="s">
        <v>116</v>
      </c>
      <c r="AP4" s="20" t="s">
        <v>117</v>
      </c>
      <c r="AQ4" s="20" t="s">
        <v>118</v>
      </c>
      <c r="AR4" s="20" t="s">
        <v>119</v>
      </c>
      <c r="AS4" s="20" t="s">
        <v>120</v>
      </c>
      <c r="AT4" s="20" t="s">
        <v>121</v>
      </c>
      <c r="AU4" s="20" t="s">
        <v>122</v>
      </c>
      <c r="AV4" s="20" t="s">
        <v>123</v>
      </c>
      <c r="AW4" s="20" t="s">
        <v>124</v>
      </c>
      <c r="AX4" s="20" t="s">
        <v>125</v>
      </c>
      <c r="AY4" s="20" t="s">
        <v>126</v>
      </c>
      <c r="AZ4" s="20" t="s">
        <v>127</v>
      </c>
      <c r="BA4" s="20" t="s">
        <v>128</v>
      </c>
      <c r="BB4" s="20" t="s">
        <v>129</v>
      </c>
      <c r="BC4" s="20" t="s">
        <v>130</v>
      </c>
      <c r="BD4" s="20" t="s">
        <v>131</v>
      </c>
      <c r="BE4" s="20" t="s">
        <v>132</v>
      </c>
      <c r="BF4" s="20" t="s">
        <v>133</v>
      </c>
      <c r="BG4" s="20" t="s">
        <v>134</v>
      </c>
      <c r="BH4" s="20" t="s">
        <v>135</v>
      </c>
      <c r="BI4" s="20" t="s">
        <v>136</v>
      </c>
      <c r="BJ4" s="20" t="s">
        <v>137</v>
      </c>
      <c r="BK4" s="20" t="s">
        <v>138</v>
      </c>
      <c r="BL4" s="20" t="s">
        <v>139</v>
      </c>
      <c r="BM4" s="20" t="s">
        <v>140</v>
      </c>
      <c r="BN4" s="20" t="s">
        <v>141</v>
      </c>
      <c r="BO4" s="20" t="s">
        <v>142</v>
      </c>
      <c r="BP4" s="20" t="s">
        <v>143</v>
      </c>
      <c r="BQ4" s="20" t="s">
        <v>144</v>
      </c>
      <c r="BR4" s="20" t="s">
        <v>145</v>
      </c>
      <c r="BS4" s="20" t="s">
        <v>146</v>
      </c>
      <c r="BT4" s="20" t="s">
        <v>147</v>
      </c>
      <c r="BU4" s="20" t="s">
        <v>148</v>
      </c>
      <c r="BV4" s="20" t="s">
        <v>149</v>
      </c>
      <c r="BW4" s="20" t="s">
        <v>150</v>
      </c>
      <c r="BX4" s="20" t="s">
        <v>151</v>
      </c>
      <c r="BY4" s="20" t="s">
        <v>152</v>
      </c>
      <c r="BZ4" s="20" t="s">
        <v>153</v>
      </c>
      <c r="CA4" s="20" t="s">
        <v>154</v>
      </c>
      <c r="CB4" s="20" t="s">
        <v>155</v>
      </c>
      <c r="CC4" s="20" t="s">
        <v>156</v>
      </c>
      <c r="CD4" s="20" t="s">
        <v>157</v>
      </c>
      <c r="CE4" s="20" t="s">
        <v>158</v>
      </c>
      <c r="CF4" s="20" t="s">
        <v>159</v>
      </c>
      <c r="CG4" s="20" t="s">
        <v>160</v>
      </c>
      <c r="CH4" s="20" t="s">
        <v>161</v>
      </c>
      <c r="CI4" s="20" t="s">
        <v>162</v>
      </c>
      <c r="CJ4" s="20" t="s">
        <v>301</v>
      </c>
      <c r="CK4" s="20" t="s">
        <v>302</v>
      </c>
      <c r="CL4" s="20" t="s">
        <v>303</v>
      </c>
      <c r="CM4" s="20" t="s">
        <v>304</v>
      </c>
      <c r="CN4" s="20" t="s">
        <v>305</v>
      </c>
      <c r="CO4" s="20" t="s">
        <v>306</v>
      </c>
      <c r="CP4" s="20" t="s">
        <v>307</v>
      </c>
      <c r="CQ4" s="20" t="s">
        <v>308</v>
      </c>
      <c r="CR4" s="20" t="s">
        <v>309</v>
      </c>
      <c r="CS4" s="20" t="s">
        <v>310</v>
      </c>
      <c r="CT4" s="20" t="s">
        <v>311</v>
      </c>
      <c r="CU4" s="20" t="s">
        <v>312</v>
      </c>
      <c r="CV4" t="s">
        <v>405</v>
      </c>
      <c r="CW4" t="s">
        <v>406</v>
      </c>
      <c r="CX4" t="s">
        <v>303</v>
      </c>
      <c r="CY4" t="s">
        <v>304</v>
      </c>
      <c r="CZ4" t="s">
        <v>305</v>
      </c>
      <c r="DA4" t="s">
        <v>306</v>
      </c>
      <c r="DB4" t="s">
        <v>307</v>
      </c>
      <c r="DC4" t="s">
        <v>308</v>
      </c>
      <c r="DD4" t="s">
        <v>309</v>
      </c>
      <c r="DE4" t="s">
        <v>310</v>
      </c>
      <c r="DF4" t="s">
        <v>311</v>
      </c>
      <c r="DG4" t="s">
        <v>312</v>
      </c>
      <c r="DH4" t="s">
        <v>407</v>
      </c>
      <c r="DI4" t="s">
        <v>408</v>
      </c>
      <c r="DJ4" t="s">
        <v>303</v>
      </c>
      <c r="DK4" t="s">
        <v>304</v>
      </c>
      <c r="DL4" t="s">
        <v>305</v>
      </c>
      <c r="DM4" t="s">
        <v>306</v>
      </c>
      <c r="DN4" t="s">
        <v>307</v>
      </c>
      <c r="DO4" t="s">
        <v>308</v>
      </c>
      <c r="DP4" t="s">
        <v>409</v>
      </c>
      <c r="DQ4" t="s">
        <v>410</v>
      </c>
      <c r="DR4" t="s">
        <v>411</v>
      </c>
      <c r="DS4" t="s">
        <v>412</v>
      </c>
      <c r="DT4" t="s">
        <v>407</v>
      </c>
      <c r="DU4" t="s">
        <v>408</v>
      </c>
      <c r="DV4" t="s">
        <v>303</v>
      </c>
      <c r="DW4" t="s">
        <v>304</v>
      </c>
      <c r="DX4" t="s">
        <v>305</v>
      </c>
      <c r="DY4" t="s">
        <v>306</v>
      </c>
      <c r="DZ4" t="s">
        <v>307</v>
      </c>
      <c r="EA4" t="s">
        <v>308</v>
      </c>
      <c r="EB4" t="s">
        <v>309</v>
      </c>
      <c r="EC4" t="s">
        <v>310</v>
      </c>
      <c r="ED4" t="s">
        <v>311</v>
      </c>
      <c r="EE4" t="s">
        <v>312</v>
      </c>
      <c r="EF4" s="20" t="s">
        <v>407</v>
      </c>
      <c r="EG4" s="20" t="s">
        <v>408</v>
      </c>
      <c r="EH4" s="20" t="s">
        <v>303</v>
      </c>
      <c r="EI4" s="20" t="s">
        <v>304</v>
      </c>
      <c r="EJ4" s="20" t="s">
        <v>305</v>
      </c>
      <c r="EK4" s="20" t="s">
        <v>306</v>
      </c>
      <c r="EL4" s="20" t="s">
        <v>307</v>
      </c>
      <c r="EM4" s="20" t="s">
        <v>308</v>
      </c>
      <c r="EN4" s="20" t="s">
        <v>309</v>
      </c>
      <c r="EO4" s="20" t="s">
        <v>310</v>
      </c>
      <c r="EP4" s="20" t="s">
        <v>311</v>
      </c>
      <c r="EQ4" s="20" t="s">
        <v>312</v>
      </c>
      <c r="ER4" s="20" t="s">
        <v>407</v>
      </c>
      <c r="ES4" s="20" t="s">
        <v>408</v>
      </c>
      <c r="ET4" s="20" t="s">
        <v>303</v>
      </c>
      <c r="EU4" s="20" t="s">
        <v>304</v>
      </c>
      <c r="EV4" s="20" t="s">
        <v>305</v>
      </c>
      <c r="EW4" s="20" t="s">
        <v>306</v>
      </c>
      <c r="EX4" s="20" t="s">
        <v>307</v>
      </c>
      <c r="EY4" s="20" t="s">
        <v>308</v>
      </c>
      <c r="EZ4" s="20" t="s">
        <v>309</v>
      </c>
      <c r="FA4" s="20" t="s">
        <v>310</v>
      </c>
      <c r="FB4" s="20" t="s">
        <v>311</v>
      </c>
      <c r="FC4" s="20" t="s">
        <v>312</v>
      </c>
    </row>
    <row r="5" spans="1:159">
      <c r="C5" s="21"/>
      <c r="I5">
        <v>2010</v>
      </c>
      <c r="O5" s="21"/>
      <c r="U5">
        <v>2011</v>
      </c>
      <c r="AA5" s="21"/>
      <c r="AB5" s="14"/>
      <c r="AC5" s="14"/>
      <c r="AE5" s="14"/>
      <c r="AG5">
        <v>2012</v>
      </c>
      <c r="AM5" s="21"/>
      <c r="AS5">
        <v>2013</v>
      </c>
      <c r="AY5" s="21"/>
      <c r="BE5">
        <v>2014</v>
      </c>
      <c r="BK5" s="21"/>
      <c r="BQ5">
        <v>2015</v>
      </c>
      <c r="CC5">
        <v>2016</v>
      </c>
      <c r="CM5">
        <v>2017</v>
      </c>
      <c r="DA5">
        <v>2018</v>
      </c>
      <c r="DH5">
        <v>2019</v>
      </c>
      <c r="DY5">
        <v>2020</v>
      </c>
    </row>
    <row r="6" spans="1:159">
      <c r="A6" s="22" t="s">
        <v>163</v>
      </c>
      <c r="B6" s="22"/>
      <c r="D6" s="14">
        <v>54.3</v>
      </c>
      <c r="E6" s="14">
        <v>55.8</v>
      </c>
      <c r="F6" s="14">
        <v>63.7</v>
      </c>
      <c r="G6" s="14">
        <v>71.2</v>
      </c>
      <c r="H6" s="14">
        <v>74.2</v>
      </c>
      <c r="I6" s="14">
        <v>70.3</v>
      </c>
      <c r="J6" s="14">
        <v>60.1</v>
      </c>
      <c r="K6" s="14">
        <v>62.7</v>
      </c>
      <c r="L6" s="14">
        <v>74.900000000000006</v>
      </c>
      <c r="M6" s="14">
        <v>80.5</v>
      </c>
      <c r="N6" s="14">
        <v>74.3</v>
      </c>
      <c r="O6" s="14">
        <v>53.6</v>
      </c>
      <c r="P6" s="14">
        <v>66.2</v>
      </c>
      <c r="Q6" s="14">
        <v>67.5</v>
      </c>
      <c r="R6" s="14">
        <v>83</v>
      </c>
      <c r="S6" s="14">
        <v>82.4</v>
      </c>
      <c r="T6" s="14">
        <v>84.7</v>
      </c>
      <c r="U6" s="14">
        <v>83.6</v>
      </c>
      <c r="V6" s="14">
        <v>66.599999999999994</v>
      </c>
      <c r="W6" s="14">
        <v>68.8</v>
      </c>
      <c r="X6" s="14">
        <v>82.1</v>
      </c>
      <c r="Y6" s="14">
        <v>84.2</v>
      </c>
      <c r="Z6" s="14">
        <v>79.099999999999994</v>
      </c>
      <c r="AA6" s="14">
        <v>64.900000000000006</v>
      </c>
      <c r="AB6" s="14">
        <v>71.900000000000006</v>
      </c>
      <c r="AC6" s="14">
        <v>68.7</v>
      </c>
      <c r="AD6" s="14">
        <v>89.7</v>
      </c>
      <c r="AE6" s="14">
        <v>81.5</v>
      </c>
      <c r="AF6" s="14">
        <v>86.9</v>
      </c>
      <c r="AG6" s="14">
        <v>79.5</v>
      </c>
      <c r="AH6" s="14">
        <v>61.6</v>
      </c>
      <c r="AI6" s="14">
        <v>76.3</v>
      </c>
      <c r="AJ6" s="14">
        <v>82</v>
      </c>
      <c r="AK6" s="14">
        <v>87</v>
      </c>
      <c r="AL6" s="14">
        <v>81.400000000000006</v>
      </c>
      <c r="AM6" s="14">
        <v>61.8</v>
      </c>
      <c r="AN6" s="14">
        <v>73.599999999999994</v>
      </c>
      <c r="AO6" s="14">
        <v>79</v>
      </c>
      <c r="AP6" s="14">
        <v>92.1</v>
      </c>
      <c r="AQ6" s="14">
        <v>86.4</v>
      </c>
      <c r="AR6" s="14">
        <v>93.2</v>
      </c>
      <c r="AS6" s="14">
        <v>85.8</v>
      </c>
      <c r="AT6" s="14">
        <v>64.2</v>
      </c>
      <c r="AU6" s="14">
        <v>77.599999999999994</v>
      </c>
      <c r="AV6" s="14">
        <v>90.4</v>
      </c>
      <c r="AW6" s="14">
        <v>89.8</v>
      </c>
      <c r="AX6" s="14">
        <v>88.8</v>
      </c>
      <c r="AY6">
        <v>69.900000000000006</v>
      </c>
      <c r="AZ6" s="14">
        <v>80.900000000000006</v>
      </c>
      <c r="BA6" s="14">
        <v>84.5</v>
      </c>
      <c r="BB6" s="14">
        <v>101.4</v>
      </c>
      <c r="BC6" s="14">
        <v>95.5</v>
      </c>
      <c r="BD6" s="14">
        <v>101.3</v>
      </c>
      <c r="BE6" s="14">
        <v>98.6</v>
      </c>
      <c r="BF6" s="14">
        <v>73.900000000000006</v>
      </c>
      <c r="BG6" s="14">
        <v>85.9</v>
      </c>
      <c r="BH6" s="14">
        <v>98.8</v>
      </c>
      <c r="BI6" s="14">
        <v>101.3</v>
      </c>
      <c r="BJ6" s="14">
        <v>98</v>
      </c>
      <c r="BK6" s="14">
        <v>79.3</v>
      </c>
      <c r="BL6" s="14">
        <v>87.8</v>
      </c>
      <c r="BM6" s="14">
        <v>97.4</v>
      </c>
      <c r="BN6" s="14">
        <v>108.2</v>
      </c>
      <c r="BO6" s="14">
        <v>107.4</v>
      </c>
      <c r="BP6" s="14">
        <v>109.5</v>
      </c>
      <c r="BQ6" s="14">
        <v>109.8</v>
      </c>
      <c r="BR6" s="14">
        <v>81.8</v>
      </c>
      <c r="BS6" s="14">
        <v>93.5</v>
      </c>
      <c r="BT6" s="14">
        <v>110.7</v>
      </c>
      <c r="BU6" s="14">
        <v>111.2</v>
      </c>
      <c r="BV6">
        <v>103.3</v>
      </c>
      <c r="BW6">
        <v>82.9</v>
      </c>
      <c r="BX6" s="72">
        <v>93.7</v>
      </c>
      <c r="BY6" s="14">
        <v>102.3</v>
      </c>
      <c r="BZ6" s="14">
        <v>116</v>
      </c>
      <c r="CA6" s="14">
        <v>111.3</v>
      </c>
      <c r="CB6" s="14">
        <v>116.5</v>
      </c>
      <c r="CC6" s="14">
        <v>109.1</v>
      </c>
      <c r="CD6" s="14">
        <v>87.1</v>
      </c>
      <c r="CE6" s="14">
        <v>97.7</v>
      </c>
      <c r="CF6" s="14">
        <v>111.7</v>
      </c>
      <c r="CG6" s="14">
        <v>119.4</v>
      </c>
      <c r="CH6" s="14">
        <v>113.9</v>
      </c>
      <c r="CI6" s="14">
        <v>91.2</v>
      </c>
      <c r="CJ6">
        <v>103.4</v>
      </c>
      <c r="CK6">
        <v>108.7</v>
      </c>
      <c r="CL6" s="14">
        <v>130</v>
      </c>
      <c r="CM6" s="14">
        <v>123.8</v>
      </c>
      <c r="CN6" s="14">
        <v>122.1</v>
      </c>
      <c r="CO6" s="14">
        <v>126.3</v>
      </c>
      <c r="CP6" s="14">
        <v>84.1</v>
      </c>
      <c r="CQ6" s="14">
        <v>107.8</v>
      </c>
      <c r="CR6" s="14">
        <v>131.4</v>
      </c>
      <c r="CS6" s="14">
        <v>124.3</v>
      </c>
      <c r="CT6" s="14">
        <v>115.1</v>
      </c>
      <c r="CU6" s="14">
        <v>94.1</v>
      </c>
      <c r="CV6">
        <v>114.1</v>
      </c>
      <c r="CW6">
        <v>111.1</v>
      </c>
      <c r="CX6">
        <v>132.9</v>
      </c>
      <c r="CY6">
        <v>125.5</v>
      </c>
      <c r="CZ6">
        <v>140.30000000000001</v>
      </c>
      <c r="DA6">
        <v>123.1</v>
      </c>
      <c r="DB6">
        <v>91.7</v>
      </c>
      <c r="DC6">
        <v>108.1</v>
      </c>
      <c r="DD6">
        <v>129.4</v>
      </c>
      <c r="DE6">
        <v>128.30000000000001</v>
      </c>
      <c r="DF6">
        <v>130.30000000000001</v>
      </c>
      <c r="DG6">
        <v>104.6</v>
      </c>
      <c r="DH6">
        <v>107.2</v>
      </c>
      <c r="DI6">
        <v>116.4</v>
      </c>
      <c r="DJ6">
        <v>128.9</v>
      </c>
      <c r="DK6">
        <v>127.5</v>
      </c>
      <c r="DL6">
        <v>133.1</v>
      </c>
      <c r="DM6">
        <v>122</v>
      </c>
      <c r="DN6">
        <v>94.7</v>
      </c>
      <c r="DO6">
        <v>111.7</v>
      </c>
      <c r="DP6">
        <v>123.1</v>
      </c>
      <c r="DQ6">
        <v>126.1</v>
      </c>
      <c r="DR6">
        <v>122.7</v>
      </c>
      <c r="DS6">
        <v>103.5</v>
      </c>
      <c r="DT6">
        <v>104</v>
      </c>
      <c r="DU6">
        <v>124.9</v>
      </c>
      <c r="DV6">
        <v>129.19999999999999</v>
      </c>
      <c r="DW6">
        <v>122.2</v>
      </c>
      <c r="DX6">
        <v>125.4</v>
      </c>
      <c r="DY6">
        <v>118.8</v>
      </c>
      <c r="DZ6">
        <v>98.8</v>
      </c>
      <c r="EA6">
        <v>116</v>
      </c>
      <c r="EB6">
        <v>129.9</v>
      </c>
      <c r="EC6">
        <v>135.9</v>
      </c>
      <c r="ED6">
        <v>132.19999999999999</v>
      </c>
      <c r="EE6">
        <v>104</v>
      </c>
      <c r="EF6" s="121">
        <v>136.80000000000001</v>
      </c>
      <c r="EG6" s="121">
        <v>134</v>
      </c>
      <c r="EH6" s="121">
        <v>138.69999999999999</v>
      </c>
      <c r="EI6" s="121">
        <v>144</v>
      </c>
      <c r="EJ6" s="121">
        <v>143.6</v>
      </c>
      <c r="EK6" s="121">
        <v>141.30000000000001</v>
      </c>
      <c r="EL6" s="121">
        <v>133.69999999999999</v>
      </c>
      <c r="EM6" s="121">
        <v>141.9</v>
      </c>
      <c r="EN6" s="121">
        <v>147.30000000000001</v>
      </c>
      <c r="EO6" s="121">
        <v>141.5</v>
      </c>
      <c r="EP6" s="121">
        <v>146.30000000000001</v>
      </c>
      <c r="EQ6">
        <v>140.9</v>
      </c>
      <c r="ER6" s="121">
        <v>144.6</v>
      </c>
      <c r="ES6" s="121">
        <v>142.5</v>
      </c>
      <c r="ET6" s="121">
        <v>153</v>
      </c>
      <c r="EU6" s="121">
        <v>148.30000000000001</v>
      </c>
      <c r="EV6" s="121">
        <v>145.30000000000001</v>
      </c>
      <c r="EW6" s="121">
        <v>130.19999999999999</v>
      </c>
      <c r="EX6" s="121">
        <v>121.6</v>
      </c>
      <c r="EY6" s="121">
        <v>130.19999999999999</v>
      </c>
      <c r="EZ6" s="121">
        <v>123.8</v>
      </c>
      <c r="FA6" s="121">
        <v>122.7</v>
      </c>
      <c r="FB6" s="121">
        <v>118.5</v>
      </c>
      <c r="FC6" s="121">
        <v>127.9</v>
      </c>
    </row>
    <row r="7" spans="1:159">
      <c r="A7" s="23" t="s">
        <v>164</v>
      </c>
      <c r="B7" s="23"/>
      <c r="D7" s="14">
        <v>56.4</v>
      </c>
      <c r="E7" s="14">
        <v>57.8</v>
      </c>
      <c r="F7" s="14">
        <v>68.3</v>
      </c>
      <c r="G7" s="14">
        <v>68.8</v>
      </c>
      <c r="H7" s="14">
        <v>73.400000000000006</v>
      </c>
      <c r="I7" s="14">
        <v>72.5</v>
      </c>
      <c r="J7" s="14">
        <v>67.400000000000006</v>
      </c>
      <c r="K7" s="14">
        <v>74.400000000000006</v>
      </c>
      <c r="L7" s="14">
        <v>82.5</v>
      </c>
      <c r="M7" s="14">
        <v>88.5</v>
      </c>
      <c r="N7" s="14">
        <v>84.9</v>
      </c>
      <c r="O7" s="14">
        <v>75.2</v>
      </c>
      <c r="P7" s="14">
        <v>77.900000000000006</v>
      </c>
      <c r="Q7" s="14">
        <v>78</v>
      </c>
      <c r="R7" s="14">
        <v>92.2</v>
      </c>
      <c r="S7" s="14">
        <v>90</v>
      </c>
      <c r="T7" s="14">
        <v>94.5</v>
      </c>
      <c r="U7" s="14">
        <v>90</v>
      </c>
      <c r="V7" s="14">
        <v>83.8</v>
      </c>
      <c r="W7" s="14">
        <v>93</v>
      </c>
      <c r="X7" s="14">
        <v>93.6</v>
      </c>
      <c r="Y7" s="14">
        <v>97.1</v>
      </c>
      <c r="Z7" s="14">
        <v>92.9</v>
      </c>
      <c r="AA7" s="14">
        <v>81.7</v>
      </c>
      <c r="AB7" s="14">
        <v>82.1</v>
      </c>
      <c r="AC7" s="14">
        <v>79.2</v>
      </c>
      <c r="AD7" s="14">
        <v>93.1</v>
      </c>
      <c r="AE7" s="14">
        <v>90.2</v>
      </c>
      <c r="AF7" s="14">
        <v>96.3</v>
      </c>
      <c r="AG7" s="14">
        <v>94</v>
      </c>
      <c r="AH7" s="14">
        <v>81.3</v>
      </c>
      <c r="AI7" s="14">
        <v>92.3</v>
      </c>
      <c r="AJ7" s="14">
        <v>99.2</v>
      </c>
      <c r="AK7" s="14">
        <v>95.5</v>
      </c>
      <c r="AL7" s="14">
        <v>95.3</v>
      </c>
      <c r="AM7" s="14">
        <v>85.8</v>
      </c>
      <c r="AN7" s="14">
        <v>86.9</v>
      </c>
      <c r="AO7" s="14">
        <v>84.3</v>
      </c>
      <c r="AP7" s="14">
        <v>99</v>
      </c>
      <c r="AQ7" s="14">
        <v>92.5</v>
      </c>
      <c r="AR7" s="14">
        <v>102.7</v>
      </c>
      <c r="AS7" s="14">
        <v>97.5</v>
      </c>
      <c r="AT7" s="14">
        <v>86.3</v>
      </c>
      <c r="AU7" s="14">
        <v>93.8</v>
      </c>
      <c r="AV7" s="14">
        <v>99.8</v>
      </c>
      <c r="AW7" s="14">
        <v>103.5</v>
      </c>
      <c r="AX7" s="14">
        <v>99.6</v>
      </c>
      <c r="AY7">
        <v>83.7</v>
      </c>
      <c r="AZ7" s="14">
        <v>87.9</v>
      </c>
      <c r="BA7" s="14">
        <v>88</v>
      </c>
      <c r="BB7" s="14">
        <v>101.9</v>
      </c>
      <c r="BC7" s="14">
        <v>100.6</v>
      </c>
      <c r="BD7" s="14">
        <v>105.5</v>
      </c>
      <c r="BE7" s="14">
        <v>100.7</v>
      </c>
      <c r="BF7" s="14">
        <v>90.8</v>
      </c>
      <c r="BG7" s="14">
        <v>100.5</v>
      </c>
      <c r="BH7" s="14">
        <v>107.9</v>
      </c>
      <c r="BI7" s="14">
        <v>107.9</v>
      </c>
      <c r="BJ7" s="14">
        <v>105.8</v>
      </c>
      <c r="BK7" s="14">
        <v>92.7</v>
      </c>
      <c r="BL7" s="14">
        <v>90.1</v>
      </c>
      <c r="BM7" s="14">
        <v>93</v>
      </c>
      <c r="BN7" s="14">
        <v>107.2</v>
      </c>
      <c r="BO7" s="14">
        <v>102.2</v>
      </c>
      <c r="BP7" s="14">
        <v>106.6</v>
      </c>
      <c r="BQ7" s="14">
        <v>104.3</v>
      </c>
      <c r="BR7" s="14">
        <v>92.4</v>
      </c>
      <c r="BS7" s="14">
        <v>99.9</v>
      </c>
      <c r="BT7" s="14">
        <v>105.9</v>
      </c>
      <c r="BU7" s="14">
        <v>110.2</v>
      </c>
      <c r="BV7">
        <v>103</v>
      </c>
      <c r="BW7">
        <v>89.5</v>
      </c>
      <c r="BX7" s="14">
        <v>89.5</v>
      </c>
      <c r="BY7" s="14">
        <v>91.9</v>
      </c>
      <c r="BZ7" s="14">
        <v>106.4</v>
      </c>
      <c r="CA7" s="14">
        <v>103.5</v>
      </c>
      <c r="CB7" s="14">
        <v>108.1</v>
      </c>
      <c r="CC7" s="14">
        <v>105.8</v>
      </c>
      <c r="CD7" s="14">
        <v>94.6</v>
      </c>
      <c r="CE7" s="14">
        <v>101.1</v>
      </c>
      <c r="CF7" s="14">
        <v>111.6</v>
      </c>
      <c r="CG7" s="14">
        <v>113.6</v>
      </c>
      <c r="CH7" s="14">
        <v>110.1</v>
      </c>
      <c r="CI7" s="14">
        <v>97.6</v>
      </c>
      <c r="CJ7">
        <v>96.7</v>
      </c>
      <c r="CK7">
        <v>99.9</v>
      </c>
      <c r="CL7" s="14">
        <v>115.2</v>
      </c>
      <c r="CM7" s="14">
        <v>113.4</v>
      </c>
      <c r="CN7" s="14">
        <v>115.3</v>
      </c>
      <c r="CO7" s="14">
        <v>113.7</v>
      </c>
      <c r="CP7" s="14">
        <v>98.5</v>
      </c>
      <c r="CQ7" s="14">
        <v>107.2</v>
      </c>
      <c r="CR7" s="14">
        <v>115.9</v>
      </c>
      <c r="CS7" s="14">
        <v>121.2</v>
      </c>
      <c r="CT7" s="14">
        <v>115</v>
      </c>
      <c r="CU7" s="14">
        <v>105.6</v>
      </c>
      <c r="CV7">
        <v>106.5</v>
      </c>
      <c r="CW7">
        <v>102.3</v>
      </c>
      <c r="CX7">
        <v>118.8</v>
      </c>
      <c r="CY7">
        <v>114.8</v>
      </c>
      <c r="CZ7">
        <v>121.9</v>
      </c>
      <c r="DA7">
        <v>114.8</v>
      </c>
      <c r="DB7">
        <v>100.8</v>
      </c>
      <c r="DC7">
        <v>113</v>
      </c>
      <c r="DD7">
        <v>119.3</v>
      </c>
      <c r="DE7">
        <v>124</v>
      </c>
      <c r="DF7">
        <v>124.3</v>
      </c>
      <c r="DG7">
        <v>108.2</v>
      </c>
      <c r="DH7">
        <v>106</v>
      </c>
      <c r="DI7">
        <v>105.3</v>
      </c>
      <c r="DJ7">
        <v>122.5</v>
      </c>
      <c r="DK7">
        <v>115.9</v>
      </c>
      <c r="DL7">
        <v>123.4</v>
      </c>
      <c r="DM7">
        <v>113.5</v>
      </c>
      <c r="DN7">
        <v>99.2</v>
      </c>
      <c r="DO7">
        <v>112</v>
      </c>
      <c r="DP7">
        <v>115</v>
      </c>
      <c r="DQ7">
        <v>119.4</v>
      </c>
      <c r="DR7">
        <v>115.7</v>
      </c>
      <c r="DS7">
        <v>101.7</v>
      </c>
      <c r="DT7">
        <v>104.4</v>
      </c>
      <c r="DU7">
        <v>114.3</v>
      </c>
      <c r="DV7">
        <v>115.8</v>
      </c>
      <c r="DW7">
        <v>100.1</v>
      </c>
      <c r="DX7" t="s">
        <v>413</v>
      </c>
      <c r="DY7">
        <v>108.4</v>
      </c>
      <c r="DZ7">
        <v>101.5</v>
      </c>
      <c r="EA7">
        <v>106.9</v>
      </c>
      <c r="EB7">
        <v>114.8</v>
      </c>
      <c r="EC7">
        <v>122.3</v>
      </c>
      <c r="ED7">
        <v>116.7</v>
      </c>
      <c r="EE7">
        <v>107.6</v>
      </c>
      <c r="EF7" s="121">
        <v>120.1</v>
      </c>
      <c r="EG7" s="121">
        <v>118</v>
      </c>
      <c r="EH7" s="121">
        <v>119.6</v>
      </c>
      <c r="EI7" s="121">
        <v>124.6</v>
      </c>
      <c r="EJ7" s="121">
        <v>124.1</v>
      </c>
      <c r="EK7" s="121">
        <v>125</v>
      </c>
      <c r="EL7" s="121">
        <v>123.1</v>
      </c>
      <c r="EM7" s="121">
        <v>124.7</v>
      </c>
      <c r="EN7" s="121">
        <v>127.2</v>
      </c>
      <c r="EO7" s="121">
        <v>125.6</v>
      </c>
      <c r="EP7" s="121">
        <v>128</v>
      </c>
      <c r="EQ7">
        <v>131.5</v>
      </c>
      <c r="ER7" s="121">
        <v>126.7</v>
      </c>
      <c r="ES7" s="121">
        <v>126.9</v>
      </c>
      <c r="ET7" s="121">
        <v>130.1</v>
      </c>
      <c r="EU7" s="121">
        <v>131.30000000000001</v>
      </c>
      <c r="EV7" s="121">
        <v>128.19999999999999</v>
      </c>
      <c r="EW7" s="121">
        <v>122.2</v>
      </c>
      <c r="EX7" s="121">
        <v>115.7</v>
      </c>
      <c r="EY7" s="121">
        <v>121.1</v>
      </c>
      <c r="EZ7" s="121">
        <v>119.2</v>
      </c>
      <c r="FA7" s="121">
        <v>119.4</v>
      </c>
      <c r="FB7" s="121">
        <v>113.3</v>
      </c>
      <c r="FC7" s="121">
        <v>116.7</v>
      </c>
    </row>
    <row r="8" spans="1:159">
      <c r="A8" s="24" t="s">
        <v>23</v>
      </c>
      <c r="B8" s="24"/>
      <c r="D8" s="14">
        <v>71.7</v>
      </c>
      <c r="E8" s="14">
        <v>73.8</v>
      </c>
      <c r="F8" s="14">
        <v>75.2</v>
      </c>
      <c r="G8" s="14">
        <v>86.6</v>
      </c>
      <c r="H8" s="14">
        <v>97.3</v>
      </c>
      <c r="I8" s="14">
        <v>90.4</v>
      </c>
      <c r="J8" s="14">
        <v>101.3</v>
      </c>
      <c r="K8" s="14">
        <v>95.2</v>
      </c>
      <c r="L8" s="14">
        <v>92.4</v>
      </c>
      <c r="M8" s="14">
        <v>100.5</v>
      </c>
      <c r="N8" s="14">
        <v>97.6</v>
      </c>
      <c r="O8" s="14">
        <v>98</v>
      </c>
      <c r="P8" s="14">
        <v>103.9</v>
      </c>
      <c r="Q8" s="14">
        <v>83.2</v>
      </c>
      <c r="R8" s="14">
        <v>99.5</v>
      </c>
      <c r="S8" s="14">
        <v>103.3</v>
      </c>
      <c r="T8" s="14">
        <v>104.2</v>
      </c>
      <c r="U8" s="14">
        <v>95.9</v>
      </c>
      <c r="V8" s="14">
        <v>96.9</v>
      </c>
      <c r="W8" s="14">
        <v>97</v>
      </c>
      <c r="X8" s="14">
        <v>100.5</v>
      </c>
      <c r="Y8" s="14">
        <v>103</v>
      </c>
      <c r="Z8" s="14">
        <v>101.4</v>
      </c>
      <c r="AA8" s="14">
        <v>71.8</v>
      </c>
      <c r="AB8" s="73">
        <v>105.4</v>
      </c>
      <c r="AC8" s="73">
        <v>95.1</v>
      </c>
      <c r="AD8" s="73">
        <v>106.7</v>
      </c>
      <c r="AE8" s="73">
        <v>102</v>
      </c>
      <c r="AF8" s="73">
        <v>103.6</v>
      </c>
      <c r="AG8" s="73">
        <v>94.3</v>
      </c>
      <c r="AH8" s="73">
        <v>97.1</v>
      </c>
      <c r="AI8" s="73">
        <v>99.5</v>
      </c>
      <c r="AJ8" s="73">
        <v>99.8</v>
      </c>
      <c r="AK8" s="73">
        <v>99.5</v>
      </c>
      <c r="AL8" s="73">
        <v>102.8</v>
      </c>
      <c r="AM8" s="73">
        <v>93.2</v>
      </c>
      <c r="AN8" s="14">
        <v>104.5</v>
      </c>
      <c r="AO8" s="14">
        <v>94.2</v>
      </c>
      <c r="AP8" s="14">
        <v>104.5</v>
      </c>
      <c r="AQ8" s="14">
        <v>103.1</v>
      </c>
      <c r="AR8" s="14">
        <v>101.9</v>
      </c>
      <c r="AS8" s="14">
        <v>96.9</v>
      </c>
      <c r="AT8" s="14">
        <v>85.7</v>
      </c>
      <c r="AU8" s="14">
        <v>97.9</v>
      </c>
      <c r="AV8" s="14">
        <v>98.6</v>
      </c>
      <c r="AW8" s="14">
        <v>105.3</v>
      </c>
      <c r="AX8" s="14">
        <v>99.7</v>
      </c>
      <c r="AY8">
        <v>94.9</v>
      </c>
      <c r="AZ8" s="14">
        <v>103.3</v>
      </c>
      <c r="BA8" s="14">
        <v>95.8</v>
      </c>
      <c r="BB8" s="14">
        <v>108</v>
      </c>
      <c r="BC8" s="14">
        <v>105.1</v>
      </c>
      <c r="BD8" s="14">
        <v>104.3</v>
      </c>
      <c r="BE8" s="14">
        <v>101.6</v>
      </c>
      <c r="BF8" s="14">
        <v>101.1</v>
      </c>
      <c r="BG8" s="14">
        <v>103.8</v>
      </c>
      <c r="BH8" s="14">
        <v>92.3</v>
      </c>
      <c r="BI8" s="14">
        <v>101.2</v>
      </c>
      <c r="BJ8" s="14">
        <v>97</v>
      </c>
      <c r="BK8" s="14">
        <v>95.6</v>
      </c>
      <c r="BL8" s="14">
        <v>107.3</v>
      </c>
      <c r="BM8" s="14">
        <v>97.2</v>
      </c>
      <c r="BN8" s="14">
        <v>109.8</v>
      </c>
      <c r="BO8" s="14">
        <v>104.1</v>
      </c>
      <c r="BP8" s="14">
        <v>105</v>
      </c>
      <c r="BQ8" s="14">
        <v>100.7</v>
      </c>
      <c r="BR8" s="14">
        <v>93.2</v>
      </c>
      <c r="BS8" s="14">
        <v>100.9</v>
      </c>
      <c r="BT8" s="14">
        <v>92.1</v>
      </c>
      <c r="BU8" s="14">
        <v>100.3</v>
      </c>
      <c r="BV8">
        <v>101.3</v>
      </c>
      <c r="BW8">
        <v>89.7</v>
      </c>
      <c r="BX8" s="14">
        <v>92.2</v>
      </c>
      <c r="BY8" s="14">
        <v>103.9</v>
      </c>
      <c r="BZ8" s="14">
        <v>110.1</v>
      </c>
      <c r="CA8" s="14">
        <v>105.3</v>
      </c>
      <c r="CB8" s="14">
        <v>107.3</v>
      </c>
      <c r="CC8" s="14">
        <v>105.1</v>
      </c>
      <c r="CD8" s="14">
        <v>99.2</v>
      </c>
      <c r="CE8" s="14">
        <v>105.1</v>
      </c>
      <c r="CF8" s="14">
        <v>101.7</v>
      </c>
      <c r="CG8" s="14">
        <v>109.4</v>
      </c>
      <c r="CH8" s="14">
        <v>108</v>
      </c>
      <c r="CI8" s="14">
        <v>101.7</v>
      </c>
      <c r="CJ8">
        <v>103.7</v>
      </c>
      <c r="CK8">
        <v>106.4</v>
      </c>
      <c r="CL8" s="14">
        <v>117.5</v>
      </c>
      <c r="CM8" s="14">
        <v>110.1</v>
      </c>
      <c r="CN8" s="14">
        <v>112.1</v>
      </c>
      <c r="CO8" s="14">
        <v>118.6</v>
      </c>
      <c r="CP8" s="14">
        <v>103.8</v>
      </c>
      <c r="CQ8" s="14">
        <v>106.2</v>
      </c>
      <c r="CR8" s="14">
        <v>107.7</v>
      </c>
      <c r="CS8" s="14">
        <v>108.3</v>
      </c>
      <c r="CT8" s="14">
        <v>112.1</v>
      </c>
      <c r="CU8" s="14">
        <v>101.3</v>
      </c>
      <c r="CV8">
        <v>98.6</v>
      </c>
      <c r="CW8">
        <v>100.9</v>
      </c>
      <c r="CX8">
        <v>112.3</v>
      </c>
      <c r="CY8">
        <v>110.5</v>
      </c>
      <c r="CZ8">
        <v>113.2</v>
      </c>
      <c r="DA8">
        <v>105.4</v>
      </c>
      <c r="DB8">
        <v>103.5</v>
      </c>
      <c r="DC8">
        <v>108.8</v>
      </c>
      <c r="DD8">
        <v>104.9</v>
      </c>
      <c r="DE8">
        <v>110.6</v>
      </c>
      <c r="DF8">
        <v>106</v>
      </c>
      <c r="DG8">
        <v>105.2</v>
      </c>
      <c r="DH8">
        <v>106</v>
      </c>
      <c r="DI8">
        <v>90.2</v>
      </c>
      <c r="DJ8">
        <v>110.2</v>
      </c>
      <c r="DK8">
        <v>106.1</v>
      </c>
      <c r="DL8">
        <v>100.9</v>
      </c>
      <c r="DM8">
        <v>89.6</v>
      </c>
      <c r="DN8">
        <v>89.4</v>
      </c>
      <c r="DO8">
        <v>96.2</v>
      </c>
      <c r="DP8">
        <v>91.1</v>
      </c>
      <c r="DQ8">
        <v>99.9</v>
      </c>
      <c r="DR8">
        <v>98.4</v>
      </c>
      <c r="DS8">
        <v>92.5</v>
      </c>
      <c r="DT8">
        <v>96.3</v>
      </c>
      <c r="DU8">
        <v>96.7</v>
      </c>
      <c r="DV8">
        <v>107.7</v>
      </c>
      <c r="DW8">
        <v>100.3</v>
      </c>
      <c r="DX8">
        <v>102.3</v>
      </c>
      <c r="DY8">
        <v>92.8</v>
      </c>
      <c r="DZ8">
        <v>92.3</v>
      </c>
      <c r="EA8">
        <v>96.5</v>
      </c>
      <c r="EB8">
        <v>81.8</v>
      </c>
      <c r="EC8">
        <v>99.7</v>
      </c>
      <c r="ED8">
        <v>87</v>
      </c>
      <c r="EE8">
        <v>95.3</v>
      </c>
      <c r="EF8" s="121">
        <v>104</v>
      </c>
      <c r="EG8" s="121">
        <v>106.4</v>
      </c>
      <c r="EH8" s="121">
        <v>101</v>
      </c>
      <c r="EI8" s="121">
        <v>111.4</v>
      </c>
      <c r="EJ8" s="121">
        <v>111.9</v>
      </c>
      <c r="EK8" s="121">
        <v>111</v>
      </c>
      <c r="EL8" s="121">
        <v>116.6</v>
      </c>
      <c r="EM8" s="121">
        <v>115</v>
      </c>
      <c r="EN8" s="121">
        <v>116.7</v>
      </c>
      <c r="EO8" s="121">
        <v>119.4</v>
      </c>
      <c r="EP8" s="121">
        <v>117.7</v>
      </c>
      <c r="EQ8">
        <v>112</v>
      </c>
      <c r="ER8" s="121">
        <v>113.7</v>
      </c>
      <c r="ES8" s="121">
        <v>104.6</v>
      </c>
      <c r="ET8" s="121">
        <v>110</v>
      </c>
      <c r="EU8" s="121">
        <v>108.4</v>
      </c>
      <c r="EV8" s="121">
        <v>118</v>
      </c>
      <c r="EW8" s="121">
        <v>109.3</v>
      </c>
      <c r="EX8" s="121">
        <v>102.6</v>
      </c>
      <c r="EY8" s="121">
        <v>107.1</v>
      </c>
      <c r="EZ8" s="121">
        <v>93.3</v>
      </c>
      <c r="FA8" s="121">
        <v>96.7</v>
      </c>
      <c r="FB8" s="121">
        <v>99.8</v>
      </c>
      <c r="FC8" s="121">
        <v>70.900000000000006</v>
      </c>
    </row>
    <row r="9" spans="1:159"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159">
      <c r="C10">
        <v>2010</v>
      </c>
      <c r="D10" s="14">
        <v>2011</v>
      </c>
      <c r="E10">
        <v>2012</v>
      </c>
      <c r="F10" s="14">
        <v>2013</v>
      </c>
      <c r="G10">
        <v>2014</v>
      </c>
      <c r="H10" s="14">
        <v>2015</v>
      </c>
      <c r="I10">
        <v>2016</v>
      </c>
      <c r="J10" s="14">
        <v>2017</v>
      </c>
      <c r="K10" s="14">
        <v>2018</v>
      </c>
      <c r="L10" s="14">
        <v>2019</v>
      </c>
      <c r="M10" s="14">
        <v>2020</v>
      </c>
      <c r="N10" s="14">
        <v>2021</v>
      </c>
      <c r="O10" s="14">
        <v>2022</v>
      </c>
    </row>
    <row r="11" spans="1:159">
      <c r="A11" s="22" t="s">
        <v>217</v>
      </c>
      <c r="B11" s="89" t="s">
        <v>386</v>
      </c>
      <c r="C11" s="13">
        <v>66.3</v>
      </c>
      <c r="D11" s="13">
        <f>AVERAGE(P6:AA6)</f>
        <v>76.091666666666669</v>
      </c>
      <c r="E11" s="13">
        <f>AVERAGE(AB6:AM6)</f>
        <v>77.358333333333334</v>
      </c>
      <c r="F11" s="13">
        <f>AVERAGE(AN6:AY6)</f>
        <v>82.566666666666663</v>
      </c>
      <c r="G11" s="13">
        <f>AVERAGE(AZ6:BK6)</f>
        <v>91.61666666666666</v>
      </c>
      <c r="H11" s="13">
        <f>AVERAGE(BL6:BW6)</f>
        <v>100.29166666666667</v>
      </c>
      <c r="I11" s="13">
        <f>AVERAGE(BX6:CI6)</f>
        <v>105.82500000000003</v>
      </c>
      <c r="J11" s="13">
        <f>AVERAGE(CJ6:CU6)</f>
        <v>114.25833333333331</v>
      </c>
      <c r="K11" s="13">
        <f>AVERAGE(CV6:DG6)</f>
        <v>119.95</v>
      </c>
      <c r="L11" s="13">
        <f>AVERAGE(DH6:DS6)</f>
        <v>118.075</v>
      </c>
      <c r="M11" s="13">
        <f>AVERAGE(DT6:EE6)</f>
        <v>120.10833333333335</v>
      </c>
      <c r="N11" s="13">
        <f>AVERAGE(EF6:EQ6)</f>
        <v>140.83333333333334</v>
      </c>
      <c r="O11" s="13">
        <f>AVERAGE(ER6:FC6)</f>
        <v>134.05000000000001</v>
      </c>
    </row>
    <row r="12" spans="1:159">
      <c r="A12" s="23" t="s">
        <v>43</v>
      </c>
      <c r="B12" s="90" t="s">
        <v>387</v>
      </c>
      <c r="C12" s="13">
        <v>72.5</v>
      </c>
      <c r="D12" s="13">
        <f>AVERAGE(P7:AA7)</f>
        <v>88.725000000000009</v>
      </c>
      <c r="E12" s="13">
        <f>AVERAGE(AB7:AM7)</f>
        <v>90.358333333333334</v>
      </c>
      <c r="F12" s="13">
        <f>AVERAGE(AN7:AY7)</f>
        <v>94.133333333333326</v>
      </c>
      <c r="G12" s="13">
        <f>AVERAGE(AZ7:BK7)</f>
        <v>99.183333333333337</v>
      </c>
      <c r="H12" s="13">
        <f>AVERAGE(BL7:BW7)</f>
        <v>100.35833333333333</v>
      </c>
      <c r="I12" s="13">
        <f>AVERAGE(BX7:CI7)</f>
        <v>102.81666666666665</v>
      </c>
      <c r="J12" s="13">
        <f>AVERAGE(CJ7:CU7)</f>
        <v>109.8</v>
      </c>
      <c r="K12" s="13">
        <f t="shared" ref="K12:K13" si="0">AVERAGE(CV7:DG7)</f>
        <v>114.05833333333332</v>
      </c>
      <c r="L12" s="13">
        <f t="shared" ref="L12:L13" si="1">AVERAGE(DH7:DS7)</f>
        <v>112.46666666666668</v>
      </c>
      <c r="M12" s="13">
        <f t="shared" ref="M12:M13" si="2">AVERAGE(DT7:EE7)</f>
        <v>110.25454545454544</v>
      </c>
      <c r="N12" s="13">
        <f t="shared" ref="N12" si="3">AVERAGE(EF7:EQ7)</f>
        <v>124.29166666666667</v>
      </c>
      <c r="O12" s="13">
        <f>AVERAGE(ER7:FC7)</f>
        <v>122.56666666666668</v>
      </c>
    </row>
    <row r="13" spans="1:159">
      <c r="A13" s="44" t="s">
        <v>218</v>
      </c>
      <c r="B13" s="91" t="s">
        <v>388</v>
      </c>
      <c r="C13" s="13">
        <f>AVERAGE(D8:O8)</f>
        <v>90</v>
      </c>
      <c r="D13" s="13">
        <f>AVERAGE(P8:AA8)</f>
        <v>96.716666666666654</v>
      </c>
      <c r="E13" s="13">
        <f>AVERAGE(AB8:AM8)</f>
        <v>99.916666666666671</v>
      </c>
      <c r="F13" s="13">
        <f>AVERAGE(AN8:AY8)</f>
        <v>98.933333333333337</v>
      </c>
      <c r="G13" s="13">
        <f>AVERAGE(AZ8:BK8)</f>
        <v>100.75833333333333</v>
      </c>
      <c r="H13" s="13">
        <f>AVERAGE(BL8:BW8)</f>
        <v>100.13333333333334</v>
      </c>
      <c r="I13" s="13">
        <f>AVERAGE(BX8:CI8)</f>
        <v>104.08333333333336</v>
      </c>
      <c r="J13" s="13">
        <f>AVERAGE(CJ8:CU8)</f>
        <v>108.98333333333333</v>
      </c>
      <c r="K13" s="13">
        <f t="shared" si="0"/>
        <v>106.65833333333332</v>
      </c>
      <c r="L13" s="13">
        <f t="shared" si="1"/>
        <v>97.541666666666671</v>
      </c>
      <c r="M13" s="13">
        <f t="shared" si="2"/>
        <v>95.725000000000009</v>
      </c>
      <c r="N13" s="13">
        <f>AVERAGE(EF8:EQ8)</f>
        <v>111.92500000000001</v>
      </c>
      <c r="O13" s="13">
        <f>AVERAGE(ER8:FC8)</f>
        <v>102.86666666666667</v>
      </c>
    </row>
  </sheetData>
  <pageMargins left="0.7" right="0.7" top="0.75" bottom="0.75" header="0.3" footer="0.3"/>
  <pageSetup paperSize="9"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2:Q60"/>
  <sheetViews>
    <sheetView topLeftCell="A13" workbookViewId="0">
      <selection activeCell="V34" sqref="V34"/>
    </sheetView>
  </sheetViews>
  <sheetFormatPr defaultColWidth="8.85546875" defaultRowHeight="15"/>
  <cols>
    <col min="1" max="1" width="18.42578125" customWidth="1"/>
    <col min="2" max="2" width="22.42578125" customWidth="1"/>
    <col min="3" max="3" width="14" customWidth="1"/>
    <col min="4" max="4" width="12.140625" bestFit="1" customWidth="1"/>
    <col min="5" max="5" width="12.140625" customWidth="1"/>
  </cols>
  <sheetData>
    <row r="2" spans="1:17">
      <c r="A2" s="17"/>
    </row>
    <row r="3" spans="1:17" ht="18.75">
      <c r="A3" s="135" t="s">
        <v>439</v>
      </c>
      <c r="B3" s="136"/>
      <c r="C3" s="136"/>
      <c r="D3" s="136"/>
      <c r="E3" s="136"/>
      <c r="F3" s="136"/>
      <c r="G3" s="136"/>
      <c r="H3" s="136"/>
      <c r="I3" s="136"/>
      <c r="J3" s="136"/>
    </row>
    <row r="5" spans="1:17">
      <c r="A5" s="136"/>
      <c r="B5" s="136"/>
      <c r="C5" s="137">
        <v>2013</v>
      </c>
      <c r="D5" s="137">
        <v>2014</v>
      </c>
      <c r="E5" s="137">
        <v>2015</v>
      </c>
      <c r="F5" s="137">
        <v>2016</v>
      </c>
      <c r="G5" s="137">
        <v>2017</v>
      </c>
      <c r="H5" s="137">
        <v>2018</v>
      </c>
      <c r="I5" s="137">
        <v>2019</v>
      </c>
      <c r="J5" s="137">
        <v>2020</v>
      </c>
      <c r="K5" s="149">
        <v>2021</v>
      </c>
    </row>
    <row r="6" spans="1:17" s="1" customFormat="1" ht="45">
      <c r="A6" s="154" t="s">
        <v>440</v>
      </c>
      <c r="B6" s="138" t="s">
        <v>441</v>
      </c>
      <c r="C6" s="139">
        <v>44686</v>
      </c>
      <c r="D6" s="139">
        <v>46980</v>
      </c>
      <c r="E6" s="139">
        <v>50632</v>
      </c>
      <c r="F6" s="139">
        <v>58441</v>
      </c>
      <c r="G6" s="139">
        <v>62271</v>
      </c>
      <c r="H6" s="139">
        <v>68999</v>
      </c>
      <c r="I6" s="139">
        <v>73818</v>
      </c>
      <c r="J6" s="139">
        <v>71447</v>
      </c>
      <c r="K6" s="150">
        <v>75780</v>
      </c>
    </row>
    <row r="7" spans="1:17" s="1" customFormat="1">
      <c r="A7" s="154"/>
      <c r="B7" s="138" t="s">
        <v>442</v>
      </c>
      <c r="C7" s="139">
        <v>226300</v>
      </c>
      <c r="D7" s="139">
        <v>223310</v>
      </c>
      <c r="E7" s="139">
        <v>204724</v>
      </c>
      <c r="F7" s="139">
        <v>220822</v>
      </c>
      <c r="G7" s="139">
        <v>248355</v>
      </c>
      <c r="H7" s="139">
        <v>250671</v>
      </c>
      <c r="I7" s="139">
        <v>208046</v>
      </c>
      <c r="J7" s="139">
        <v>183334</v>
      </c>
      <c r="K7" s="104">
        <v>184532</v>
      </c>
    </row>
    <row r="8" spans="1:17" ht="45">
      <c r="A8" s="154" t="s">
        <v>443</v>
      </c>
      <c r="B8" s="138" t="s">
        <v>441</v>
      </c>
      <c r="C8" s="139">
        <v>13362</v>
      </c>
      <c r="D8" s="139">
        <v>13210</v>
      </c>
      <c r="E8" s="139">
        <v>14524</v>
      </c>
      <c r="F8" s="139">
        <v>20659</v>
      </c>
      <c r="G8" s="139">
        <v>22606</v>
      </c>
      <c r="H8" s="139">
        <v>26203</v>
      </c>
      <c r="I8" s="139">
        <v>27103</v>
      </c>
      <c r="J8" s="139">
        <v>29425</v>
      </c>
      <c r="K8" s="150">
        <v>30002</v>
      </c>
    </row>
    <row r="9" spans="1:17">
      <c r="A9" s="154"/>
      <c r="B9" s="138" t="s">
        <v>442</v>
      </c>
      <c r="C9" s="139">
        <v>157600</v>
      </c>
      <c r="D9" s="139">
        <v>146739</v>
      </c>
      <c r="E9" s="139">
        <v>125302</v>
      </c>
      <c r="F9" s="139">
        <v>143812</v>
      </c>
      <c r="G9" s="139">
        <v>154617</v>
      </c>
      <c r="H9" s="139">
        <v>147123</v>
      </c>
      <c r="I9" s="139">
        <v>94849</v>
      </c>
      <c r="J9" s="139">
        <v>76828</v>
      </c>
      <c r="K9" s="104">
        <v>89214</v>
      </c>
    </row>
    <row r="11" spans="1:17" ht="144" customHeight="1">
      <c r="A11" s="155" t="s">
        <v>444</v>
      </c>
      <c r="B11" s="155"/>
      <c r="C11" s="155"/>
      <c r="D11" s="155"/>
      <c r="E11" s="155"/>
      <c r="F11" s="155"/>
      <c r="G11" s="155"/>
      <c r="H11" s="155"/>
      <c r="I11" s="155"/>
      <c r="J11" s="155"/>
    </row>
    <row r="13" spans="1:17" ht="75">
      <c r="A13" s="136" t="s">
        <v>445</v>
      </c>
      <c r="B13" s="136"/>
      <c r="C13" s="136" t="s">
        <v>446</v>
      </c>
      <c r="D13" s="136"/>
      <c r="E13" s="136"/>
      <c r="F13" s="136"/>
      <c r="G13" s="136"/>
      <c r="H13" s="136"/>
      <c r="I13" s="136"/>
      <c r="J13" s="136"/>
      <c r="N13" s="1" t="s">
        <v>449</v>
      </c>
      <c r="O13" s="1" t="s">
        <v>450</v>
      </c>
      <c r="P13" s="1"/>
      <c r="Q13" s="1" t="s">
        <v>451</v>
      </c>
    </row>
    <row r="14" spans="1:17">
      <c r="A14" s="136" t="s">
        <v>447</v>
      </c>
      <c r="B14" s="136" t="s">
        <v>448</v>
      </c>
      <c r="C14" s="136"/>
      <c r="D14" s="136"/>
      <c r="E14" s="136"/>
      <c r="F14" s="136"/>
      <c r="G14" s="136"/>
      <c r="H14" s="136"/>
      <c r="I14" s="136"/>
      <c r="J14" s="136"/>
      <c r="M14">
        <v>2016</v>
      </c>
      <c r="N14" s="13">
        <f>Q14-O14</f>
        <v>123153</v>
      </c>
      <c r="O14" s="139">
        <v>20659</v>
      </c>
      <c r="Q14" s="139">
        <v>143812</v>
      </c>
    </row>
    <row r="15" spans="1:17">
      <c r="M15">
        <v>2017</v>
      </c>
      <c r="N15" s="13">
        <f>Q15-O15</f>
        <v>132011</v>
      </c>
      <c r="O15" s="139">
        <v>22606</v>
      </c>
      <c r="Q15" s="139">
        <v>154617</v>
      </c>
    </row>
    <row r="16" spans="1:17">
      <c r="M16">
        <v>2018</v>
      </c>
      <c r="N16" s="13">
        <f>Q16-O16</f>
        <v>120920</v>
      </c>
      <c r="O16" s="139">
        <v>26203</v>
      </c>
      <c r="Q16" s="139">
        <v>147123</v>
      </c>
    </row>
    <row r="17" spans="1:17">
      <c r="M17">
        <v>2019</v>
      </c>
      <c r="N17" s="13">
        <f>Q17-O17</f>
        <v>67746</v>
      </c>
      <c r="O17" s="139">
        <v>27103</v>
      </c>
      <c r="Q17" s="139">
        <v>94849</v>
      </c>
    </row>
    <row r="18" spans="1:17">
      <c r="M18">
        <v>2020</v>
      </c>
      <c r="N18" s="13">
        <f>Q18-O18</f>
        <v>47403</v>
      </c>
      <c r="O18" s="139">
        <v>29425</v>
      </c>
      <c r="Q18" s="139">
        <v>76828</v>
      </c>
    </row>
    <row r="19" spans="1:17">
      <c r="M19">
        <v>2021</v>
      </c>
      <c r="N19" s="13">
        <f t="shared" ref="N19" si="0">Q19-O19</f>
        <v>59212</v>
      </c>
      <c r="O19" s="125">
        <v>30002</v>
      </c>
      <c r="Q19" s="104">
        <v>89214</v>
      </c>
    </row>
    <row r="31" spans="1:17">
      <c r="A31" s="17"/>
    </row>
    <row r="36" spans="4:6" s="1" customFormat="1">
      <c r="F36" s="15"/>
    </row>
    <row r="37" spans="4:6" s="1" customFormat="1">
      <c r="F37" s="15"/>
    </row>
    <row r="38" spans="4:6">
      <c r="D38" s="14"/>
      <c r="E38" s="14"/>
      <c r="F38" s="16"/>
    </row>
    <row r="39" spans="4:6">
      <c r="D39" s="14"/>
      <c r="E39" s="14"/>
      <c r="F39" s="16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</sheetData>
  <mergeCells count="3">
    <mergeCell ref="A6:A7"/>
    <mergeCell ref="A8:A9"/>
    <mergeCell ref="A11:J11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2:E22"/>
  <sheetViews>
    <sheetView workbookViewId="0">
      <selection activeCell="H10" sqref="H10"/>
    </sheetView>
  </sheetViews>
  <sheetFormatPr defaultColWidth="8.85546875" defaultRowHeight="15"/>
  <cols>
    <col min="2" max="2" width="36.42578125" style="1" customWidth="1"/>
    <col min="3" max="3" width="28.42578125" style="1" customWidth="1"/>
    <col min="4" max="4" width="24.28515625" customWidth="1"/>
  </cols>
  <sheetData>
    <row r="2" spans="1:5">
      <c r="B2" s="15" t="s">
        <v>333</v>
      </c>
      <c r="C2" s="15" t="s">
        <v>352</v>
      </c>
    </row>
    <row r="3" spans="1:5">
      <c r="A3" t="s">
        <v>13</v>
      </c>
    </row>
    <row r="4" spans="1:5">
      <c r="A4">
        <v>2022</v>
      </c>
      <c r="B4" s="4" t="s">
        <v>351</v>
      </c>
      <c r="C4" s="4" t="s">
        <v>349</v>
      </c>
      <c r="D4" s="140" t="s">
        <v>463</v>
      </c>
      <c r="E4" s="140"/>
    </row>
    <row r="5" spans="1:5">
      <c r="A5">
        <v>2022</v>
      </c>
      <c r="B5" s="4" t="s">
        <v>329</v>
      </c>
      <c r="C5" s="4" t="s">
        <v>350</v>
      </c>
      <c r="D5" s="77">
        <v>0.53500000000000003</v>
      </c>
      <c r="E5" s="77"/>
    </row>
    <row r="6" spans="1:5">
      <c r="A6">
        <v>2022</v>
      </c>
      <c r="B6" s="4" t="s">
        <v>339</v>
      </c>
      <c r="C6" s="4" t="s">
        <v>342</v>
      </c>
      <c r="D6" s="77">
        <v>0.18099999999999999</v>
      </c>
      <c r="E6" s="77"/>
    </row>
    <row r="7" spans="1:5">
      <c r="A7">
        <v>2022</v>
      </c>
      <c r="B7" s="4" t="s">
        <v>340</v>
      </c>
      <c r="C7" s="4" t="s">
        <v>343</v>
      </c>
      <c r="D7" s="77">
        <v>0.31</v>
      </c>
      <c r="E7" s="77"/>
    </row>
    <row r="8" spans="1:5">
      <c r="A8">
        <v>2022</v>
      </c>
      <c r="B8" s="4" t="s">
        <v>330</v>
      </c>
      <c r="C8" s="4" t="s">
        <v>341</v>
      </c>
      <c r="D8" s="77" t="s">
        <v>464</v>
      </c>
      <c r="E8" s="77"/>
    </row>
    <row r="9" spans="1:5">
      <c r="A9">
        <v>2022</v>
      </c>
      <c r="B9" s="4" t="s">
        <v>331</v>
      </c>
      <c r="C9" s="4" t="s">
        <v>332</v>
      </c>
      <c r="D9" s="77">
        <v>0.46300000000000002</v>
      </c>
      <c r="E9" s="77"/>
    </row>
    <row r="12" spans="1:5" ht="30">
      <c r="B12" s="15" t="s">
        <v>334</v>
      </c>
      <c r="C12" s="85" t="s">
        <v>360</v>
      </c>
    </row>
    <row r="14" spans="1:5">
      <c r="A14">
        <v>2022</v>
      </c>
      <c r="B14" s="4" t="s">
        <v>335</v>
      </c>
      <c r="C14" s="83" t="s">
        <v>353</v>
      </c>
      <c r="D14" s="3" t="s">
        <v>452</v>
      </c>
    </row>
    <row r="15" spans="1:5">
      <c r="A15">
        <v>2019</v>
      </c>
      <c r="B15" s="4" t="s">
        <v>336</v>
      </c>
      <c r="C15" s="83" t="s">
        <v>354</v>
      </c>
      <c r="D15" s="3" t="s">
        <v>418</v>
      </c>
    </row>
    <row r="16" spans="1:5">
      <c r="A16">
        <v>2020</v>
      </c>
      <c r="B16" s="4" t="s">
        <v>344</v>
      </c>
      <c r="C16" s="83" t="s">
        <v>355</v>
      </c>
      <c r="D16" s="3" t="s">
        <v>453</v>
      </c>
    </row>
    <row r="17" spans="1:5" ht="30">
      <c r="A17">
        <v>2020</v>
      </c>
      <c r="B17" s="4" t="s">
        <v>345</v>
      </c>
      <c r="C17" s="84" t="s">
        <v>356</v>
      </c>
      <c r="D17" s="82">
        <v>0.25</v>
      </c>
      <c r="E17" s="49"/>
    </row>
    <row r="18" spans="1:5" ht="30">
      <c r="A18">
        <v>2020</v>
      </c>
      <c r="B18" s="4" t="s">
        <v>346</v>
      </c>
      <c r="C18" s="84" t="s">
        <v>347</v>
      </c>
      <c r="D18" s="82">
        <v>7.0000000000000007E-2</v>
      </c>
      <c r="E18" s="49"/>
    </row>
    <row r="19" spans="1:5" ht="30">
      <c r="A19">
        <v>2021</v>
      </c>
      <c r="B19" s="4" t="s">
        <v>348</v>
      </c>
      <c r="C19" s="84" t="s">
        <v>357</v>
      </c>
      <c r="D19" s="82">
        <v>0.25</v>
      </c>
      <c r="E19" s="49"/>
    </row>
    <row r="20" spans="1:5" ht="30">
      <c r="A20">
        <v>2021</v>
      </c>
      <c r="B20" s="4" t="s">
        <v>337</v>
      </c>
      <c r="C20" s="83" t="s">
        <v>358</v>
      </c>
      <c r="D20" s="3" t="s">
        <v>456</v>
      </c>
    </row>
    <row r="21" spans="1:5" ht="60">
      <c r="A21">
        <v>2021</v>
      </c>
      <c r="B21" s="4" t="s">
        <v>338</v>
      </c>
      <c r="C21" s="83" t="s">
        <v>359</v>
      </c>
      <c r="D21" s="141">
        <v>0.50900000000000001</v>
      </c>
      <c r="E21" s="110"/>
    </row>
    <row r="22" spans="1:5" ht="60">
      <c r="A22">
        <v>2020</v>
      </c>
      <c r="B22" s="142" t="s">
        <v>454</v>
      </c>
      <c r="C22" s="83" t="s">
        <v>455</v>
      </c>
      <c r="D22" s="82">
        <v>0.38</v>
      </c>
      <c r="E22" s="49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2:K38"/>
  <sheetViews>
    <sheetView zoomScale="90" zoomScaleNormal="90" zoomScalePageLayoutView="90" workbookViewId="0">
      <selection activeCell="A29" sqref="A29"/>
    </sheetView>
  </sheetViews>
  <sheetFormatPr defaultColWidth="8.85546875" defaultRowHeight="15"/>
  <cols>
    <col min="3" max="3" width="15" hidden="1" customWidth="1"/>
    <col min="4" max="4" width="12.7109375" hidden="1" customWidth="1"/>
    <col min="5" max="5" width="14.140625" hidden="1" customWidth="1"/>
    <col min="6" max="6" width="15.85546875" hidden="1" customWidth="1"/>
    <col min="9" max="9" width="18.5703125" customWidth="1"/>
  </cols>
  <sheetData>
    <row r="2" spans="1:11" ht="15.75">
      <c r="A2" s="45" t="s">
        <v>296</v>
      </c>
      <c r="B2" s="45"/>
      <c r="C2" s="45"/>
      <c r="D2" s="45"/>
      <c r="E2" s="45"/>
      <c r="F2" s="45"/>
      <c r="G2" s="45"/>
      <c r="H2" s="45"/>
      <c r="I2" s="45"/>
      <c r="J2" s="45"/>
    </row>
    <row r="3" spans="1:11" ht="15.75">
      <c r="A3" s="45" t="s">
        <v>275</v>
      </c>
      <c r="B3" s="45">
        <v>2021</v>
      </c>
      <c r="C3" s="45"/>
      <c r="D3" s="45"/>
      <c r="E3" s="45"/>
      <c r="F3" s="45"/>
      <c r="G3" s="45"/>
      <c r="H3" s="45"/>
      <c r="I3" s="45"/>
      <c r="J3" s="45"/>
    </row>
    <row r="4" spans="1:11">
      <c r="K4" t="s">
        <v>16</v>
      </c>
    </row>
    <row r="5" spans="1:11">
      <c r="A5" s="3"/>
      <c r="B5" s="3" t="s">
        <v>42</v>
      </c>
      <c r="C5" t="s">
        <v>14</v>
      </c>
      <c r="D5" t="s">
        <v>6</v>
      </c>
      <c r="E5" t="s">
        <v>18</v>
      </c>
      <c r="F5" t="s">
        <v>7</v>
      </c>
      <c r="K5" s="5" t="s">
        <v>414</v>
      </c>
    </row>
    <row r="6" spans="1:11">
      <c r="A6" s="3"/>
      <c r="B6" s="3" t="s">
        <v>72</v>
      </c>
      <c r="C6" t="s">
        <v>60</v>
      </c>
      <c r="D6" t="s">
        <v>61</v>
      </c>
      <c r="E6" t="s">
        <v>62</v>
      </c>
      <c r="F6" t="s">
        <v>63</v>
      </c>
      <c r="K6" t="s">
        <v>219</v>
      </c>
    </row>
    <row r="7" spans="1:11">
      <c r="A7" s="3">
        <v>2005</v>
      </c>
      <c r="B7" s="19">
        <f t="shared" ref="B7:B17" si="0">SUM(C7:F7)</f>
        <v>177.06</v>
      </c>
      <c r="C7" s="13">
        <v>50.216999999999999</v>
      </c>
      <c r="D7" s="13">
        <v>85.453999999999994</v>
      </c>
      <c r="E7" s="13">
        <v>17.986999999999998</v>
      </c>
      <c r="F7" s="13">
        <v>23.402000000000001</v>
      </c>
      <c r="H7" s="13"/>
    </row>
    <row r="8" spans="1:11">
      <c r="A8" s="3">
        <v>2006</v>
      </c>
      <c r="B8" s="19">
        <f t="shared" si="0"/>
        <v>240.387</v>
      </c>
      <c r="C8" s="13">
        <v>54.994999999999997</v>
      </c>
      <c r="D8" s="13">
        <v>99.679000000000002</v>
      </c>
      <c r="E8" s="13">
        <v>35.161000000000001</v>
      </c>
      <c r="F8" s="13">
        <v>50.552</v>
      </c>
      <c r="H8" s="13"/>
    </row>
    <row r="9" spans="1:11">
      <c r="A9" s="3">
        <v>2007</v>
      </c>
      <c r="B9" s="19">
        <f t="shared" si="0"/>
        <v>227.464</v>
      </c>
      <c r="C9" s="13">
        <v>69.212999999999994</v>
      </c>
      <c r="D9" s="13">
        <v>106.179</v>
      </c>
      <c r="E9" s="13">
        <v>15.925000000000001</v>
      </c>
      <c r="F9" s="13">
        <v>36.146999999999998</v>
      </c>
      <c r="H9" s="13"/>
    </row>
    <row r="10" spans="1:11">
      <c r="A10" s="3">
        <v>2008</v>
      </c>
      <c r="B10" s="19">
        <f t="shared" si="0"/>
        <v>166.78800000000001</v>
      </c>
      <c r="C10" s="13">
        <v>70.858999999999995</v>
      </c>
      <c r="D10" s="13">
        <v>66.683999999999997</v>
      </c>
      <c r="E10" s="13">
        <v>11.56</v>
      </c>
      <c r="F10" s="13">
        <v>17.684999999999999</v>
      </c>
      <c r="H10" s="13"/>
    </row>
    <row r="11" spans="1:11">
      <c r="A11" s="3">
        <v>2009</v>
      </c>
      <c r="B11" s="19">
        <f t="shared" si="0"/>
        <v>63.477000000000004</v>
      </c>
      <c r="C11" s="13">
        <v>21.221</v>
      </c>
      <c r="D11" s="13">
        <v>32.941000000000003</v>
      </c>
      <c r="E11" s="13">
        <v>2.0070000000000001</v>
      </c>
      <c r="F11" s="13">
        <v>7.3079999999999998</v>
      </c>
      <c r="H11" s="13"/>
    </row>
    <row r="12" spans="1:11">
      <c r="A12" s="3">
        <v>2010</v>
      </c>
      <c r="B12" s="19">
        <f t="shared" si="0"/>
        <v>116.43799999999999</v>
      </c>
      <c r="C12" s="13">
        <v>42.162999999999997</v>
      </c>
      <c r="D12" s="13">
        <v>58.082999999999998</v>
      </c>
      <c r="E12" s="13">
        <v>5.2560000000000002</v>
      </c>
      <c r="F12" s="13">
        <v>10.936</v>
      </c>
      <c r="H12" s="13"/>
    </row>
    <row r="13" spans="1:11">
      <c r="A13" s="3">
        <v>2011</v>
      </c>
      <c r="B13" s="19">
        <f t="shared" si="0"/>
        <v>235.03200000000004</v>
      </c>
      <c r="C13" s="13">
        <v>121.22</v>
      </c>
      <c r="D13" s="13">
        <v>76.753</v>
      </c>
      <c r="E13" s="13">
        <v>14.794</v>
      </c>
      <c r="F13" s="13">
        <v>22.265000000000001</v>
      </c>
      <c r="H13" s="13"/>
    </row>
    <row r="14" spans="1:11">
      <c r="A14" s="3">
        <v>2012</v>
      </c>
      <c r="B14" s="19">
        <f t="shared" si="0"/>
        <v>218.44900000000001</v>
      </c>
      <c r="C14" s="13">
        <v>102.251</v>
      </c>
      <c r="D14" s="13">
        <v>89.555999999999997</v>
      </c>
      <c r="E14" s="13">
        <v>6.2549999999999999</v>
      </c>
      <c r="F14" s="13">
        <v>20.387</v>
      </c>
      <c r="H14" s="13"/>
    </row>
    <row r="15" spans="1:11">
      <c r="A15" s="3">
        <v>2013</v>
      </c>
      <c r="B15" s="19">
        <f t="shared" si="0"/>
        <v>222.11999999999998</v>
      </c>
      <c r="C15" s="13">
        <v>95.775999999999996</v>
      </c>
      <c r="D15" s="13">
        <v>81.856999999999999</v>
      </c>
      <c r="E15" s="13">
        <v>27.808</v>
      </c>
      <c r="F15" s="13">
        <v>16.678999999999998</v>
      </c>
      <c r="H15" s="13"/>
    </row>
    <row r="16" spans="1:11">
      <c r="A16" s="3">
        <v>2014</v>
      </c>
      <c r="B16" s="19">
        <f t="shared" si="0"/>
        <v>297.09800000000001</v>
      </c>
      <c r="C16" s="13">
        <v>131.702</v>
      </c>
      <c r="D16" s="13">
        <v>133.69</v>
      </c>
      <c r="E16" s="13">
        <v>11.837999999999999</v>
      </c>
      <c r="F16" s="13">
        <v>19.867999999999999</v>
      </c>
      <c r="H16" s="13"/>
    </row>
    <row r="17" spans="1:8">
      <c r="A17" s="3">
        <v>2015</v>
      </c>
      <c r="B17" s="19">
        <f t="shared" si="0"/>
        <v>322</v>
      </c>
      <c r="C17" s="13">
        <v>123</v>
      </c>
      <c r="D17" s="13">
        <v>169</v>
      </c>
      <c r="E17" s="13">
        <v>13</v>
      </c>
      <c r="F17">
        <v>17</v>
      </c>
      <c r="H17" s="13"/>
    </row>
    <row r="18" spans="1:8">
      <c r="A18" s="3">
        <v>2016</v>
      </c>
      <c r="B18" s="19">
        <v>364</v>
      </c>
      <c r="C18" s="13">
        <v>124</v>
      </c>
      <c r="D18" s="13">
        <v>208</v>
      </c>
      <c r="E18" s="13">
        <v>6</v>
      </c>
      <c r="F18" s="12">
        <v>25</v>
      </c>
    </row>
    <row r="19" spans="1:8">
      <c r="A19" s="3">
        <v>2017</v>
      </c>
      <c r="B19" s="3">
        <v>367</v>
      </c>
    </row>
    <row r="20" spans="1:8">
      <c r="A20" s="102">
        <v>2018</v>
      </c>
      <c r="B20">
        <v>424</v>
      </c>
    </row>
    <row r="21" spans="1:8">
      <c r="A21" s="102">
        <v>2019</v>
      </c>
      <c r="B21" s="13">
        <v>475</v>
      </c>
    </row>
    <row r="22" spans="1:8">
      <c r="A22" s="102">
        <v>2020</v>
      </c>
      <c r="B22" s="13">
        <v>358</v>
      </c>
    </row>
    <row r="23" spans="1:8">
      <c r="A23" s="102">
        <v>2021</v>
      </c>
      <c r="B23" s="13">
        <v>425</v>
      </c>
    </row>
    <row r="24" spans="1:8">
      <c r="B24" s="13"/>
      <c r="C24" s="13"/>
      <c r="D24" s="13"/>
      <c r="E24" s="13"/>
      <c r="F24" s="13"/>
      <c r="G24" s="13"/>
    </row>
    <row r="25" spans="1:8">
      <c r="B25" s="13">
        <f>SUM(B16:B20)</f>
        <v>1774.098</v>
      </c>
      <c r="C25" s="13"/>
      <c r="D25" s="13"/>
      <c r="E25" s="13"/>
      <c r="F25" s="13"/>
      <c r="G25" s="13"/>
    </row>
    <row r="26" spans="1:8">
      <c r="C26" s="13"/>
      <c r="D26" s="13"/>
      <c r="E26" s="13"/>
      <c r="F26" s="13"/>
      <c r="G26" s="13"/>
    </row>
    <row r="27" spans="1:8">
      <c r="C27" s="13"/>
      <c r="D27" s="13"/>
      <c r="E27" s="13"/>
      <c r="F27" s="13"/>
      <c r="G27" s="13"/>
    </row>
    <row r="28" spans="1:8">
      <c r="C28" s="13"/>
      <c r="D28" s="13"/>
      <c r="E28" s="13"/>
      <c r="F28" s="13"/>
      <c r="G28" s="13"/>
    </row>
    <row r="29" spans="1:8">
      <c r="A29" s="13">
        <f>B17+B18+B19+B20+B21+B22+B23</f>
        <v>2735</v>
      </c>
      <c r="C29" s="13"/>
      <c r="D29" s="13"/>
      <c r="E29" s="13"/>
      <c r="F29" s="13"/>
      <c r="G29" s="13"/>
    </row>
    <row r="30" spans="1:8">
      <c r="C30" s="13"/>
      <c r="D30" s="13"/>
      <c r="E30" s="13"/>
      <c r="F30" s="13"/>
      <c r="G30" s="13"/>
    </row>
    <row r="31" spans="1:8">
      <c r="C31" s="13"/>
      <c r="D31" s="13"/>
      <c r="E31" s="13"/>
      <c r="F31" s="13"/>
      <c r="G31" s="13"/>
    </row>
    <row r="32" spans="1:8">
      <c r="C32" s="13"/>
      <c r="D32" s="13"/>
      <c r="E32" s="13"/>
      <c r="F32" s="13"/>
      <c r="G32" s="13"/>
    </row>
    <row r="33" spans="3:9">
      <c r="C33" s="13"/>
      <c r="D33" s="13"/>
      <c r="E33" s="13"/>
      <c r="F33" s="13"/>
      <c r="G33" s="13"/>
    </row>
    <row r="34" spans="3:9">
      <c r="C34" s="13"/>
      <c r="D34" s="13"/>
      <c r="E34" s="13"/>
      <c r="G34" s="13"/>
    </row>
    <row r="38" spans="3:9">
      <c r="I38" s="104">
        <v>358000000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105"/>
  <sheetViews>
    <sheetView workbookViewId="0">
      <selection activeCell="P30" sqref="P30"/>
    </sheetView>
  </sheetViews>
  <sheetFormatPr defaultColWidth="8.85546875" defaultRowHeight="15"/>
  <cols>
    <col min="1" max="1" width="33.140625" customWidth="1"/>
    <col min="2" max="2" width="26.85546875" customWidth="1"/>
    <col min="3" max="3" width="12.85546875" customWidth="1"/>
    <col min="4" max="4" width="11.42578125" bestFit="1" customWidth="1"/>
  </cols>
  <sheetData>
    <row r="1" spans="1:5">
      <c r="A1" s="2" t="s">
        <v>436</v>
      </c>
      <c r="E1" s="2"/>
    </row>
    <row r="2" spans="1:5">
      <c r="A2" t="s">
        <v>465</v>
      </c>
    </row>
    <row r="3" spans="1:5">
      <c r="A3" s="17" t="s">
        <v>166</v>
      </c>
    </row>
    <row r="4" spans="1:5">
      <c r="A4" s="17" t="s">
        <v>361</v>
      </c>
    </row>
    <row r="5" spans="1:5">
      <c r="C5">
        <v>2022</v>
      </c>
    </row>
    <row r="6" spans="1:5" ht="15.75">
      <c r="A6" s="3" t="s">
        <v>267</v>
      </c>
      <c r="B6" s="86" t="s">
        <v>265</v>
      </c>
      <c r="C6" s="128">
        <v>4533900</v>
      </c>
    </row>
    <row r="7" spans="1:5" ht="18.75">
      <c r="A7" s="3" t="s">
        <v>167</v>
      </c>
      <c r="B7" s="86" t="s">
        <v>266</v>
      </c>
      <c r="C7" s="127">
        <v>2330000</v>
      </c>
      <c r="D7" s="77">
        <f>C7/C6</f>
        <v>0.51390634994155138</v>
      </c>
    </row>
    <row r="8" spans="1:5" ht="15.75">
      <c r="A8" s="50" t="s">
        <v>315</v>
      </c>
      <c r="B8" s="87" t="s">
        <v>362</v>
      </c>
      <c r="C8" s="129">
        <v>300000</v>
      </c>
      <c r="D8" s="74">
        <f>C8/C7</f>
        <v>0.12875536480686695</v>
      </c>
    </row>
    <row r="9" spans="1:5" ht="18.75">
      <c r="A9" s="50" t="s">
        <v>314</v>
      </c>
      <c r="B9" s="87" t="s">
        <v>364</v>
      </c>
      <c r="C9" s="126">
        <v>420000</v>
      </c>
      <c r="D9" s="75">
        <f>C9/C7</f>
        <v>0.18025751072961374</v>
      </c>
    </row>
    <row r="10" spans="1:5" ht="15.75">
      <c r="A10" s="50" t="s">
        <v>316</v>
      </c>
      <c r="B10" s="87" t="s">
        <v>365</v>
      </c>
      <c r="C10" s="129">
        <v>1610000</v>
      </c>
      <c r="D10" s="75">
        <f>C10/C7</f>
        <v>0.69098712446351929</v>
      </c>
    </row>
    <row r="11" spans="1:5" ht="18.75">
      <c r="A11" s="3" t="s">
        <v>262</v>
      </c>
      <c r="B11" s="86" t="s">
        <v>268</v>
      </c>
      <c r="C11" s="127">
        <v>1220000</v>
      </c>
      <c r="D11" s="49"/>
    </row>
    <row r="12" spans="1:5" ht="15.75">
      <c r="A12" s="3" t="s">
        <v>263</v>
      </c>
      <c r="B12" s="86" t="s">
        <v>363</v>
      </c>
      <c r="C12" s="130">
        <v>228000</v>
      </c>
      <c r="D12" s="49"/>
    </row>
    <row r="13" spans="1:5" ht="15.75">
      <c r="A13" s="3" t="s">
        <v>264</v>
      </c>
      <c r="B13" s="86" t="s">
        <v>269</v>
      </c>
      <c r="C13" s="130">
        <v>196700</v>
      </c>
      <c r="D13" s="49"/>
    </row>
    <row r="14" spans="1:5" ht="15.75">
      <c r="A14" s="3" t="s">
        <v>317</v>
      </c>
      <c r="B14" s="86" t="s">
        <v>366</v>
      </c>
      <c r="C14" s="128">
        <f>C6-(C7+C11+C12+C13)</f>
        <v>559200</v>
      </c>
      <c r="D14" s="49"/>
    </row>
    <row r="15" spans="1:5" ht="15.75">
      <c r="A15" s="3" t="s">
        <v>318</v>
      </c>
      <c r="B15" s="86" t="s">
        <v>319</v>
      </c>
      <c r="C15" s="128" t="s">
        <v>320</v>
      </c>
      <c r="D15" s="49"/>
    </row>
    <row r="16" spans="1:5" ht="15.75">
      <c r="A16" s="3" t="s">
        <v>170</v>
      </c>
      <c r="B16" s="86" t="s">
        <v>169</v>
      </c>
      <c r="C16" s="130" t="s">
        <v>168</v>
      </c>
    </row>
    <row r="17" spans="1:20" ht="15.75">
      <c r="A17" s="3" t="s">
        <v>172</v>
      </c>
      <c r="B17" s="86" t="s">
        <v>367</v>
      </c>
      <c r="C17" s="130" t="s">
        <v>171</v>
      </c>
    </row>
    <row r="18" spans="1:20" ht="15.75">
      <c r="A18" s="3" t="s">
        <v>415</v>
      </c>
      <c r="B18" s="86" t="s">
        <v>416</v>
      </c>
      <c r="C18" s="130" t="s">
        <v>417</v>
      </c>
    </row>
    <row r="19" spans="1:20" ht="15.75">
      <c r="A19" s="3" t="s">
        <v>426</v>
      </c>
      <c r="B19" s="86" t="s">
        <v>427</v>
      </c>
      <c r="C19" s="131" t="s">
        <v>428</v>
      </c>
    </row>
    <row r="20" spans="1:20" ht="15.75">
      <c r="A20" s="3" t="s">
        <v>466</v>
      </c>
      <c r="B20" s="86" t="s">
        <v>427</v>
      </c>
      <c r="C20" s="129" t="s">
        <v>467</v>
      </c>
    </row>
    <row r="21" spans="1:20" ht="15.75">
      <c r="C21" s="129"/>
    </row>
    <row r="22" spans="1:20" ht="15.75">
      <c r="C22" s="129"/>
    </row>
    <row r="23" spans="1:20">
      <c r="C23" s="17">
        <v>2019</v>
      </c>
    </row>
    <row r="24" spans="1:20">
      <c r="A24" s="3" t="s">
        <v>267</v>
      </c>
      <c r="B24" s="86" t="s">
        <v>265</v>
      </c>
      <c r="C24" s="122">
        <v>4534200</v>
      </c>
    </row>
    <row r="25" spans="1:20">
      <c r="A25" s="3" t="s">
        <v>167</v>
      </c>
      <c r="B25" s="86" t="s">
        <v>266</v>
      </c>
      <c r="C25" s="59">
        <v>2332600</v>
      </c>
      <c r="D25" s="77">
        <f>C25/C24</f>
        <v>0.51444576772087691</v>
      </c>
    </row>
    <row r="26" spans="1:20">
      <c r="A26" s="112" t="s">
        <v>315</v>
      </c>
      <c r="B26" s="87" t="s">
        <v>362</v>
      </c>
      <c r="C26">
        <v>244923</v>
      </c>
      <c r="D26" s="111">
        <v>0.105</v>
      </c>
    </row>
    <row r="27" spans="1:20">
      <c r="A27" s="112" t="s">
        <v>314</v>
      </c>
      <c r="B27" s="87" t="s">
        <v>364</v>
      </c>
      <c r="C27" s="122">
        <v>328800</v>
      </c>
      <c r="D27" s="75">
        <f>C27/C25</f>
        <v>0.14095858698448083</v>
      </c>
    </row>
    <row r="28" spans="1:20">
      <c r="A28" s="112" t="s">
        <v>316</v>
      </c>
      <c r="B28" s="87" t="s">
        <v>365</v>
      </c>
      <c r="C28">
        <v>1758781</v>
      </c>
      <c r="D28" s="110">
        <v>0.754</v>
      </c>
      <c r="P28" t="s">
        <v>429</v>
      </c>
      <c r="Q28" t="s">
        <v>430</v>
      </c>
      <c r="R28" t="s">
        <v>431</v>
      </c>
    </row>
    <row r="29" spans="1:20">
      <c r="A29" s="3" t="s">
        <v>262</v>
      </c>
      <c r="B29" s="86" t="s">
        <v>268</v>
      </c>
      <c r="C29" s="59">
        <v>1225800</v>
      </c>
      <c r="D29" s="110"/>
      <c r="P29" s="59">
        <v>2332600</v>
      </c>
      <c r="Q29">
        <v>244923</v>
      </c>
      <c r="R29" s="122">
        <v>328800</v>
      </c>
      <c r="S29">
        <v>1758781</v>
      </c>
      <c r="T29">
        <f>SUM(Q29:S29)</f>
        <v>2332504</v>
      </c>
    </row>
    <row r="30" spans="1:20">
      <c r="A30" s="3" t="s">
        <v>263</v>
      </c>
      <c r="B30" s="86" t="s">
        <v>363</v>
      </c>
      <c r="C30" s="59">
        <v>220500</v>
      </c>
      <c r="P30" s="49">
        <v>1</v>
      </c>
      <c r="Q30">
        <v>10.5</v>
      </c>
      <c r="R30">
        <v>14.1</v>
      </c>
      <c r="S30">
        <v>75.400000000000006</v>
      </c>
    </row>
    <row r="31" spans="1:20">
      <c r="A31" s="3" t="s">
        <v>264</v>
      </c>
      <c r="B31" s="86" t="s">
        <v>269</v>
      </c>
      <c r="C31" s="59">
        <v>202900</v>
      </c>
    </row>
    <row r="32" spans="1:20">
      <c r="A32" s="3" t="s">
        <v>317</v>
      </c>
      <c r="B32" s="86" t="s">
        <v>366</v>
      </c>
      <c r="C32" s="122">
        <f>C24-(SUM(C25,C29:C31))</f>
        <v>552400</v>
      </c>
    </row>
    <row r="33" spans="1:5">
      <c r="A33" s="3" t="s">
        <v>318</v>
      </c>
      <c r="B33" s="86" t="s">
        <v>319</v>
      </c>
      <c r="C33" s="76" t="s">
        <v>320</v>
      </c>
    </row>
    <row r="34" spans="1:5">
      <c r="A34" s="3" t="s">
        <v>170</v>
      </c>
      <c r="B34" s="86" t="s">
        <v>169</v>
      </c>
      <c r="C34" s="3" t="s">
        <v>168</v>
      </c>
    </row>
    <row r="35" spans="1:5">
      <c r="A35" s="3" t="s">
        <v>172</v>
      </c>
      <c r="B35" s="86" t="s">
        <v>367</v>
      </c>
      <c r="C35" s="3" t="s">
        <v>171</v>
      </c>
    </row>
    <row r="36" spans="1:5">
      <c r="A36" s="3" t="s">
        <v>415</v>
      </c>
      <c r="B36" s="86" t="s">
        <v>416</v>
      </c>
      <c r="C36" s="3" t="s">
        <v>417</v>
      </c>
    </row>
    <row r="38" spans="1:5">
      <c r="A38" s="2" t="s">
        <v>432</v>
      </c>
      <c r="C38" t="s">
        <v>435</v>
      </c>
    </row>
    <row r="39" spans="1:5">
      <c r="C39" s="17">
        <v>2020</v>
      </c>
      <c r="D39" t="s">
        <v>434</v>
      </c>
      <c r="E39">
        <v>2021</v>
      </c>
    </row>
    <row r="40" spans="1:5" ht="15.75">
      <c r="A40" s="3" t="s">
        <v>267</v>
      </c>
      <c r="B40" s="86" t="s">
        <v>265</v>
      </c>
      <c r="C40" s="128">
        <v>4534200</v>
      </c>
      <c r="D40" s="123">
        <v>4533900</v>
      </c>
    </row>
    <row r="41" spans="1:5" ht="15.75">
      <c r="A41" s="3" t="s">
        <v>167</v>
      </c>
      <c r="B41" s="86" t="s">
        <v>266</v>
      </c>
      <c r="C41" s="129">
        <v>2324900</v>
      </c>
      <c r="D41" s="124">
        <v>2443500</v>
      </c>
      <c r="E41" s="121"/>
    </row>
    <row r="42" spans="1:5" ht="15.75">
      <c r="A42" s="112" t="s">
        <v>315</v>
      </c>
      <c r="B42" s="87" t="s">
        <v>362</v>
      </c>
      <c r="C42" s="129">
        <v>277600</v>
      </c>
      <c r="E42" s="110">
        <v>0.128</v>
      </c>
    </row>
    <row r="43" spans="1:5" ht="15.75">
      <c r="A43" s="112" t="s">
        <v>314</v>
      </c>
      <c r="B43" s="87" t="s">
        <v>364</v>
      </c>
      <c r="C43" s="129">
        <v>345700</v>
      </c>
      <c r="D43" s="110">
        <v>0.14199999999999999</v>
      </c>
      <c r="E43" s="110">
        <v>0.17599999999999999</v>
      </c>
    </row>
    <row r="44" spans="1:5" ht="15.75">
      <c r="A44" s="112" t="s">
        <v>316</v>
      </c>
      <c r="B44" s="87" t="s">
        <v>365</v>
      </c>
      <c r="C44" s="129">
        <v>1701700</v>
      </c>
    </row>
    <row r="45" spans="1:5" ht="15.75">
      <c r="A45" s="3" t="s">
        <v>262</v>
      </c>
      <c r="B45" s="86" t="s">
        <v>268</v>
      </c>
      <c r="C45" s="129">
        <v>1225800</v>
      </c>
      <c r="D45">
        <v>1260300</v>
      </c>
    </row>
    <row r="46" spans="1:5" ht="15.75">
      <c r="A46" t="s">
        <v>433</v>
      </c>
      <c r="B46" s="86" t="s">
        <v>363</v>
      </c>
      <c r="C46" s="130">
        <v>223400</v>
      </c>
      <c r="D46">
        <v>397100</v>
      </c>
    </row>
    <row r="47" spans="1:5" ht="15.75">
      <c r="A47" s="3" t="s">
        <v>264</v>
      </c>
      <c r="B47" s="86" t="s">
        <v>269</v>
      </c>
      <c r="C47" s="130">
        <v>205600</v>
      </c>
      <c r="D47" s="125">
        <v>359800</v>
      </c>
      <c r="E47" s="121"/>
    </row>
    <row r="48" spans="1:5" ht="15.75">
      <c r="A48" s="3" t="s">
        <v>317</v>
      </c>
      <c r="B48" s="86" t="s">
        <v>366</v>
      </c>
      <c r="C48" s="128">
        <f>C40-(C41+C45+C46+C47)</f>
        <v>554500</v>
      </c>
    </row>
    <row r="49" spans="1:4" ht="15.75">
      <c r="A49" s="3" t="s">
        <v>318</v>
      </c>
      <c r="B49" s="86" t="s">
        <v>319</v>
      </c>
      <c r="C49" s="128" t="s">
        <v>320</v>
      </c>
    </row>
    <row r="50" spans="1:4" ht="15.75">
      <c r="A50" s="3" t="s">
        <v>170</v>
      </c>
      <c r="B50" s="86" t="s">
        <v>169</v>
      </c>
      <c r="C50" s="130" t="s">
        <v>168</v>
      </c>
    </row>
    <row r="51" spans="1:4" ht="15.75">
      <c r="A51" s="3" t="s">
        <v>172</v>
      </c>
      <c r="B51" s="86" t="s">
        <v>367</v>
      </c>
      <c r="C51" s="130" t="s">
        <v>171</v>
      </c>
    </row>
    <row r="52" spans="1:4" ht="15.75">
      <c r="A52" s="3" t="s">
        <v>415</v>
      </c>
      <c r="B52" s="86" t="s">
        <v>416</v>
      </c>
      <c r="C52" s="130" t="s">
        <v>417</v>
      </c>
    </row>
    <row r="53" spans="1:4" ht="15.75">
      <c r="A53" s="3" t="s">
        <v>426</v>
      </c>
      <c r="B53" s="86" t="s">
        <v>427</v>
      </c>
      <c r="C53" s="131" t="s">
        <v>428</v>
      </c>
    </row>
    <row r="59" spans="1:4">
      <c r="C59" s="17">
        <v>2017</v>
      </c>
    </row>
    <row r="60" spans="1:4">
      <c r="A60" s="3" t="s">
        <v>267</v>
      </c>
      <c r="B60" s="86" t="s">
        <v>265</v>
      </c>
      <c r="C60" s="51">
        <v>4534200</v>
      </c>
    </row>
    <row r="61" spans="1:4">
      <c r="A61" s="3" t="s">
        <v>167</v>
      </c>
      <c r="B61" s="86" t="s">
        <v>266</v>
      </c>
      <c r="C61" s="19">
        <v>2330600</v>
      </c>
      <c r="D61" s="77">
        <f>C61/C60</f>
        <v>0.51400467557672802</v>
      </c>
    </row>
    <row r="62" spans="1:4">
      <c r="A62" s="50" t="s">
        <v>315</v>
      </c>
      <c r="B62" s="87" t="s">
        <v>362</v>
      </c>
      <c r="C62" s="51">
        <v>291300</v>
      </c>
      <c r="D62" s="74">
        <f>C62/C61</f>
        <v>0.12498927314854544</v>
      </c>
    </row>
    <row r="63" spans="1:4">
      <c r="A63" s="50" t="s">
        <v>314</v>
      </c>
      <c r="B63" s="87" t="s">
        <v>364</v>
      </c>
      <c r="C63" s="51">
        <v>305300</v>
      </c>
      <c r="D63" s="75">
        <f>C63/C61</f>
        <v>0.13099630996309963</v>
      </c>
    </row>
    <row r="64" spans="1:4">
      <c r="A64" s="50" t="s">
        <v>316</v>
      </c>
      <c r="B64" s="87" t="s">
        <v>365</v>
      </c>
      <c r="C64" s="76">
        <f>C61-(SUM(C62:C63))</f>
        <v>1734000</v>
      </c>
      <c r="D64" s="75">
        <f>C64/C61</f>
        <v>0.7440144168883549</v>
      </c>
    </row>
    <row r="65" spans="1:4">
      <c r="A65" s="3" t="s">
        <v>262</v>
      </c>
      <c r="B65" s="86" t="s">
        <v>268</v>
      </c>
      <c r="C65" s="3">
        <v>1270000</v>
      </c>
      <c r="D65" s="49"/>
    </row>
    <row r="66" spans="1:4">
      <c r="A66" s="3" t="s">
        <v>263</v>
      </c>
      <c r="B66" s="86" t="s">
        <v>363</v>
      </c>
      <c r="C66" s="3">
        <v>209000</v>
      </c>
      <c r="D66" s="49"/>
    </row>
    <row r="67" spans="1:4">
      <c r="A67" s="3" t="s">
        <v>264</v>
      </c>
      <c r="B67" s="86" t="s">
        <v>269</v>
      </c>
      <c r="C67" s="3">
        <v>195800</v>
      </c>
      <c r="D67" s="49"/>
    </row>
    <row r="68" spans="1:4">
      <c r="A68" s="3" t="s">
        <v>317</v>
      </c>
      <c r="B68" s="86" t="s">
        <v>366</v>
      </c>
      <c r="C68" s="76">
        <f>C60-(SUM(C61,C65:C67))</f>
        <v>528800</v>
      </c>
      <c r="D68" s="49"/>
    </row>
    <row r="69" spans="1:4">
      <c r="A69" s="3" t="s">
        <v>318</v>
      </c>
      <c r="B69" s="86" t="s">
        <v>319</v>
      </c>
      <c r="C69" s="76" t="s">
        <v>320</v>
      </c>
      <c r="D69" s="49"/>
    </row>
    <row r="70" spans="1:4">
      <c r="A70" s="3" t="s">
        <v>170</v>
      </c>
      <c r="B70" s="86" t="s">
        <v>169</v>
      </c>
      <c r="C70" s="3" t="s">
        <v>168</v>
      </c>
    </row>
    <row r="71" spans="1:4">
      <c r="A71" s="3" t="s">
        <v>172</v>
      </c>
      <c r="B71" s="86" t="s">
        <v>367</v>
      </c>
      <c r="C71" s="3" t="s">
        <v>171</v>
      </c>
    </row>
    <row r="74" spans="1:4">
      <c r="C74">
        <v>2020</v>
      </c>
    </row>
    <row r="75" spans="1:4" ht="15.75">
      <c r="A75" s="3" t="s">
        <v>267</v>
      </c>
      <c r="B75" s="86" t="s">
        <v>265</v>
      </c>
      <c r="C75" s="128">
        <v>4534200</v>
      </c>
    </row>
    <row r="76" spans="1:4" ht="15.75">
      <c r="A76" s="3" t="s">
        <v>167</v>
      </c>
      <c r="B76" s="86" t="s">
        <v>266</v>
      </c>
      <c r="C76" s="129">
        <v>2324900</v>
      </c>
    </row>
    <row r="77" spans="1:4" ht="15.75">
      <c r="A77" s="50" t="s">
        <v>315</v>
      </c>
      <c r="B77" s="87" t="s">
        <v>362</v>
      </c>
      <c r="C77" s="129">
        <v>277600</v>
      </c>
    </row>
    <row r="78" spans="1:4" ht="15.75">
      <c r="A78" s="50" t="s">
        <v>314</v>
      </c>
      <c r="B78" s="87" t="s">
        <v>364</v>
      </c>
      <c r="C78" s="129">
        <v>345700</v>
      </c>
    </row>
    <row r="79" spans="1:4" ht="15.75">
      <c r="A79" s="50" t="s">
        <v>316</v>
      </c>
      <c r="B79" s="87" t="s">
        <v>365</v>
      </c>
      <c r="C79" s="129">
        <v>1701700</v>
      </c>
    </row>
    <row r="80" spans="1:4" ht="15.75">
      <c r="A80" s="3" t="s">
        <v>262</v>
      </c>
      <c r="B80" s="86" t="s">
        <v>268</v>
      </c>
      <c r="C80" s="129">
        <v>1225800</v>
      </c>
    </row>
    <row r="81" spans="1:4" ht="15.75">
      <c r="A81" s="3" t="s">
        <v>263</v>
      </c>
      <c r="B81" s="86" t="s">
        <v>363</v>
      </c>
      <c r="C81" s="130">
        <v>223400</v>
      </c>
    </row>
    <row r="82" spans="1:4" ht="15.75">
      <c r="A82" s="3" t="s">
        <v>264</v>
      </c>
      <c r="B82" s="86" t="s">
        <v>269</v>
      </c>
      <c r="C82" s="130">
        <v>205600</v>
      </c>
    </row>
    <row r="83" spans="1:4" ht="15.75">
      <c r="A83" s="3" t="s">
        <v>317</v>
      </c>
      <c r="B83" s="86" t="s">
        <v>366</v>
      </c>
      <c r="C83" s="128">
        <f>C75-(C76+C80+C81+C82)</f>
        <v>554500</v>
      </c>
    </row>
    <row r="84" spans="1:4" ht="15.75">
      <c r="A84" s="3" t="s">
        <v>318</v>
      </c>
      <c r="B84" s="86" t="s">
        <v>319</v>
      </c>
      <c r="C84" s="128" t="s">
        <v>320</v>
      </c>
    </row>
    <row r="85" spans="1:4" ht="15.75">
      <c r="A85" s="3" t="s">
        <v>170</v>
      </c>
      <c r="B85" s="86" t="s">
        <v>169</v>
      </c>
      <c r="C85" s="130" t="s">
        <v>168</v>
      </c>
    </row>
    <row r="86" spans="1:4" ht="15.75">
      <c r="A86" s="3" t="s">
        <v>172</v>
      </c>
      <c r="B86" s="86" t="s">
        <v>367</v>
      </c>
      <c r="C86" s="130" t="s">
        <v>171</v>
      </c>
    </row>
    <row r="87" spans="1:4" ht="15.75">
      <c r="A87" s="3" t="s">
        <v>415</v>
      </c>
      <c r="B87" s="86" t="s">
        <v>416</v>
      </c>
      <c r="C87" s="130" t="s">
        <v>417</v>
      </c>
    </row>
    <row r="88" spans="1:4" ht="15.75">
      <c r="A88" s="3" t="s">
        <v>426</v>
      </c>
      <c r="B88" s="86" t="s">
        <v>427</v>
      </c>
      <c r="C88" s="131" t="s">
        <v>428</v>
      </c>
    </row>
    <row r="91" spans="1:4">
      <c r="C91">
        <v>2021</v>
      </c>
    </row>
    <row r="92" spans="1:4" ht="15.75">
      <c r="A92" s="3" t="s">
        <v>267</v>
      </c>
      <c r="B92" s="86" t="s">
        <v>265</v>
      </c>
      <c r="C92" s="128">
        <v>4534200</v>
      </c>
    </row>
    <row r="93" spans="1:4" ht="18.75">
      <c r="A93" s="3" t="s">
        <v>167</v>
      </c>
      <c r="B93" s="86" t="s">
        <v>266</v>
      </c>
      <c r="C93" s="127">
        <v>2325600</v>
      </c>
      <c r="D93" s="77">
        <f>C93/C92</f>
        <v>0.51290194521635568</v>
      </c>
    </row>
    <row r="94" spans="1:4" ht="15.75">
      <c r="A94" s="50" t="s">
        <v>315</v>
      </c>
      <c r="B94" s="87" t="s">
        <v>362</v>
      </c>
      <c r="C94" s="129">
        <v>297900</v>
      </c>
      <c r="D94" s="74">
        <f>C94/C93</f>
        <v>0.12809597523219815</v>
      </c>
    </row>
    <row r="95" spans="1:4" ht="18.75">
      <c r="A95" s="50" t="s">
        <v>314</v>
      </c>
      <c r="B95" s="87" t="s">
        <v>364</v>
      </c>
      <c r="C95" s="126">
        <v>407600</v>
      </c>
      <c r="D95" s="75">
        <f>C95/C93</f>
        <v>0.17526659786721707</v>
      </c>
    </row>
    <row r="96" spans="1:4" ht="15.75">
      <c r="A96" s="50" t="s">
        <v>316</v>
      </c>
      <c r="B96" s="87" t="s">
        <v>365</v>
      </c>
      <c r="C96" s="129">
        <v>1620200</v>
      </c>
      <c r="D96" s="75">
        <f>C96/C93</f>
        <v>0.69668042655658757</v>
      </c>
    </row>
    <row r="97" spans="1:4" ht="18.75">
      <c r="A97" s="3" t="s">
        <v>262</v>
      </c>
      <c r="B97" s="86" t="s">
        <v>268</v>
      </c>
      <c r="C97" s="127">
        <v>1221000</v>
      </c>
      <c r="D97" s="49"/>
    </row>
    <row r="98" spans="1:4" ht="15.75">
      <c r="A98" s="3" t="s">
        <v>263</v>
      </c>
      <c r="B98" s="86" t="s">
        <v>363</v>
      </c>
      <c r="C98" s="130">
        <v>227800</v>
      </c>
      <c r="D98" s="49"/>
    </row>
    <row r="99" spans="1:4" ht="15.75">
      <c r="A99" s="3" t="s">
        <v>264</v>
      </c>
      <c r="B99" s="86" t="s">
        <v>269</v>
      </c>
      <c r="C99" s="130">
        <v>201000</v>
      </c>
      <c r="D99" s="49"/>
    </row>
    <row r="100" spans="1:4" ht="15.75">
      <c r="A100" s="3" t="s">
        <v>317</v>
      </c>
      <c r="B100" s="86" t="s">
        <v>366</v>
      </c>
      <c r="C100" s="128">
        <f>C92-(C93+C97+C98+C99)</f>
        <v>558800</v>
      </c>
      <c r="D100" s="49"/>
    </row>
    <row r="101" spans="1:4" ht="15.75">
      <c r="A101" s="3" t="s">
        <v>318</v>
      </c>
      <c r="B101" s="86" t="s">
        <v>319</v>
      </c>
      <c r="C101" s="128" t="s">
        <v>320</v>
      </c>
      <c r="D101" s="49"/>
    </row>
    <row r="102" spans="1:4" ht="15.75">
      <c r="A102" s="3" t="s">
        <v>170</v>
      </c>
      <c r="B102" s="86" t="s">
        <v>169</v>
      </c>
      <c r="C102" s="130" t="s">
        <v>168</v>
      </c>
    </row>
    <row r="103" spans="1:4" ht="15.75">
      <c r="A103" s="3" t="s">
        <v>172</v>
      </c>
      <c r="B103" s="86" t="s">
        <v>367</v>
      </c>
      <c r="C103" s="130" t="s">
        <v>171</v>
      </c>
    </row>
    <row r="104" spans="1:4" ht="15.75">
      <c r="A104" s="3" t="s">
        <v>415</v>
      </c>
      <c r="B104" s="86" t="s">
        <v>416</v>
      </c>
      <c r="C104" s="130" t="s">
        <v>417</v>
      </c>
    </row>
    <row r="105" spans="1:4" ht="15.75">
      <c r="A105" s="3" t="s">
        <v>426</v>
      </c>
      <c r="B105" s="86" t="s">
        <v>427</v>
      </c>
      <c r="C105" s="131" t="s">
        <v>428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22"/>
  <sheetViews>
    <sheetView workbookViewId="0">
      <selection activeCell="C15" sqref="C15"/>
    </sheetView>
  </sheetViews>
  <sheetFormatPr defaultColWidth="9.140625" defaultRowHeight="15"/>
  <cols>
    <col min="1" max="1" width="9.140625" style="38"/>
    <col min="2" max="2" width="16.42578125" style="38" customWidth="1"/>
    <col min="3" max="3" width="23.28515625" style="38" customWidth="1"/>
    <col min="4" max="4" width="9.140625" style="38"/>
    <col min="5" max="5" width="11" style="38" bestFit="1" customWidth="1"/>
    <col min="6" max="16384" width="9.140625" style="38"/>
  </cols>
  <sheetData>
    <row r="1" spans="1:20">
      <c r="B1" s="38" t="s">
        <v>173</v>
      </c>
      <c r="D1" t="s">
        <v>286</v>
      </c>
    </row>
    <row r="2" spans="1:20">
      <c r="A2" t="s">
        <v>276</v>
      </c>
      <c r="B2" s="38">
        <v>2015</v>
      </c>
    </row>
    <row r="4" spans="1:20" s="39" customFormat="1" ht="71.25" customHeight="1">
      <c r="B4" s="39" t="s">
        <v>176</v>
      </c>
      <c r="C4" s="1" t="s">
        <v>287</v>
      </c>
      <c r="D4" s="39" t="s">
        <v>175</v>
      </c>
      <c r="E4" s="1" t="s">
        <v>341</v>
      </c>
    </row>
    <row r="5" spans="1:20">
      <c r="A5" s="38" t="s">
        <v>182</v>
      </c>
      <c r="B5" s="38" t="s">
        <v>41</v>
      </c>
      <c r="C5" s="40">
        <f>E5/D5</f>
        <v>236.23853211009174</v>
      </c>
      <c r="D5" s="38">
        <v>2180000</v>
      </c>
      <c r="E5" s="38">
        <v>515000000</v>
      </c>
    </row>
    <row r="6" spans="1:20">
      <c r="A6" s="38" t="s">
        <v>183</v>
      </c>
      <c r="B6" s="38" t="s">
        <v>174</v>
      </c>
      <c r="C6" s="40">
        <f>E6/D6</f>
        <v>213.26164874551972</v>
      </c>
      <c r="D6" s="38">
        <v>2232000</v>
      </c>
      <c r="E6" s="38">
        <v>476000000</v>
      </c>
    </row>
    <row r="7" spans="1:20">
      <c r="A7" s="38" t="s">
        <v>184</v>
      </c>
      <c r="B7" s="38" t="s">
        <v>40</v>
      </c>
      <c r="C7" s="40">
        <f>E7/D7</f>
        <v>198.15256257449346</v>
      </c>
      <c r="D7" s="38">
        <v>3356000</v>
      </c>
      <c r="E7" s="38">
        <v>665000000</v>
      </c>
    </row>
    <row r="8" spans="1:20">
      <c r="A8" s="38" t="s">
        <v>188</v>
      </c>
      <c r="B8" s="38" t="s">
        <v>189</v>
      </c>
      <c r="C8" s="40">
        <v>165</v>
      </c>
      <c r="D8" s="38">
        <v>11419000</v>
      </c>
      <c r="E8" s="38">
        <v>3663000000</v>
      </c>
    </row>
    <row r="9" spans="1:20">
      <c r="A9" s="38" t="s">
        <v>185</v>
      </c>
      <c r="B9" s="38" t="s">
        <v>36</v>
      </c>
      <c r="C9" s="40">
        <f>E9/D9</f>
        <v>106.47241121362163</v>
      </c>
      <c r="D9" s="38">
        <f>28073*1000</f>
        <v>28073000</v>
      </c>
      <c r="E9" s="38">
        <v>2989000000</v>
      </c>
    </row>
    <row r="10" spans="1:20">
      <c r="A10" s="38" t="s">
        <v>186</v>
      </c>
      <c r="B10" s="38" t="s">
        <v>37</v>
      </c>
      <c r="C10" s="40">
        <f>E10/D10</f>
        <v>104.41983976955622</v>
      </c>
      <c r="D10" s="38">
        <v>22218000</v>
      </c>
      <c r="E10" s="38">
        <v>2320000000</v>
      </c>
      <c r="T10" s="5"/>
    </row>
    <row r="11" spans="1:20">
      <c r="A11" s="38" t="s">
        <v>187</v>
      </c>
      <c r="B11" s="38" t="s">
        <v>38</v>
      </c>
      <c r="C11" s="40">
        <f>E11/D11</f>
        <v>95.52509907529722</v>
      </c>
      <c r="D11" s="38">
        <v>12112000</v>
      </c>
      <c r="E11" s="38">
        <v>1157000000</v>
      </c>
    </row>
    <row r="15" spans="1:20">
      <c r="B15" s="38" t="s">
        <v>176</v>
      </c>
      <c r="C15" t="s">
        <v>288</v>
      </c>
      <c r="D15" s="38" t="s">
        <v>190</v>
      </c>
      <c r="E15" t="s">
        <v>341</v>
      </c>
    </row>
    <row r="16" spans="1:20">
      <c r="A16" s="38" t="s">
        <v>186</v>
      </c>
      <c r="B16" s="38" t="s">
        <v>37</v>
      </c>
      <c r="C16" s="40">
        <f t="shared" ref="C16:C22" si="0">E16/D16</f>
        <v>426.39220731483181</v>
      </c>
      <c r="D16" s="38">
        <v>5441000</v>
      </c>
      <c r="E16" s="38">
        <v>2320000000</v>
      </c>
    </row>
    <row r="17" spans="1:5">
      <c r="A17" s="38" t="s">
        <v>183</v>
      </c>
      <c r="B17" s="38" t="s">
        <v>174</v>
      </c>
      <c r="C17" s="40">
        <f t="shared" si="0"/>
        <v>356.2874251497006</v>
      </c>
      <c r="D17" s="38">
        <v>1336000</v>
      </c>
      <c r="E17" s="38">
        <v>476000000</v>
      </c>
    </row>
    <row r="18" spans="1:5">
      <c r="A18" s="38" t="s">
        <v>185</v>
      </c>
      <c r="B18" s="38" t="s">
        <v>36</v>
      </c>
      <c r="C18" s="40">
        <f t="shared" si="0"/>
        <v>310.28755320253293</v>
      </c>
      <c r="D18" s="38">
        <v>9633000</v>
      </c>
      <c r="E18" s="38">
        <v>2989000000</v>
      </c>
    </row>
    <row r="19" spans="1:5">
      <c r="A19" s="38" t="s">
        <v>184</v>
      </c>
      <c r="B19" s="38" t="s">
        <v>40</v>
      </c>
      <c r="C19" s="40">
        <f t="shared" si="0"/>
        <v>301.99818346957312</v>
      </c>
      <c r="D19" s="38">
        <v>2202000</v>
      </c>
      <c r="E19" s="38">
        <v>665000000</v>
      </c>
    </row>
    <row r="20" spans="1:5">
      <c r="A20" s="38" t="s">
        <v>187</v>
      </c>
      <c r="B20" s="38" t="s">
        <v>38</v>
      </c>
      <c r="C20" s="40">
        <f t="shared" si="0"/>
        <v>229.290527150218</v>
      </c>
      <c r="D20" s="38">
        <v>5046000</v>
      </c>
      <c r="E20" s="38">
        <v>1157000000</v>
      </c>
    </row>
    <row r="21" spans="1:5">
      <c r="A21" s="38" t="s">
        <v>182</v>
      </c>
      <c r="B21" s="38" t="s">
        <v>41</v>
      </c>
      <c r="C21" s="40">
        <f t="shared" si="0"/>
        <v>158.85256014805677</v>
      </c>
      <c r="D21" s="38">
        <v>3242000</v>
      </c>
      <c r="E21" s="38">
        <v>515000000</v>
      </c>
    </row>
    <row r="22" spans="1:5">
      <c r="A22" s="38" t="s">
        <v>188</v>
      </c>
      <c r="B22" s="38" t="s">
        <v>189</v>
      </c>
      <c r="C22" s="40">
        <f t="shared" si="0"/>
        <v>7.1758946360040667</v>
      </c>
      <c r="D22" s="38">
        <v>510459000</v>
      </c>
      <c r="E22" s="38">
        <v>3663000000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E17"/>
  <sheetViews>
    <sheetView workbookViewId="0">
      <selection activeCell="D6" sqref="D6"/>
    </sheetView>
  </sheetViews>
  <sheetFormatPr defaultColWidth="8.85546875" defaultRowHeight="15"/>
  <cols>
    <col min="3" max="3" width="16.7109375" customWidth="1"/>
    <col min="4" max="4" width="15.85546875" customWidth="1"/>
    <col min="5" max="5" width="16.42578125" customWidth="1"/>
  </cols>
  <sheetData>
    <row r="1" spans="2:5">
      <c r="B1" s="17" t="s">
        <v>419</v>
      </c>
    </row>
    <row r="2" spans="2:5">
      <c r="B2" t="s">
        <v>281</v>
      </c>
      <c r="C2" t="s">
        <v>327</v>
      </c>
    </row>
    <row r="3" spans="2:5">
      <c r="C3" s="98" t="s">
        <v>279</v>
      </c>
      <c r="E3" s="47"/>
    </row>
    <row r="4" spans="2:5">
      <c r="E4" s="47"/>
    </row>
    <row r="5" spans="2:5" ht="18" customHeight="1">
      <c r="B5" s="17" t="s">
        <v>325</v>
      </c>
    </row>
    <row r="6" spans="2:5" ht="102">
      <c r="B6" s="3"/>
      <c r="C6" s="53" t="s">
        <v>321</v>
      </c>
      <c r="D6" s="132" t="s">
        <v>438</v>
      </c>
    </row>
    <row r="7" spans="2:5">
      <c r="B7" s="52" t="s">
        <v>37</v>
      </c>
      <c r="C7" s="65">
        <v>0.13700000000000001</v>
      </c>
      <c r="D7" s="77">
        <v>0.113</v>
      </c>
    </row>
    <row r="8" spans="2:5">
      <c r="B8" s="52" t="s">
        <v>174</v>
      </c>
      <c r="C8" s="78">
        <v>0.11600000000000001</v>
      </c>
      <c r="D8" s="134">
        <v>0.13600000000000001</v>
      </c>
    </row>
    <row r="9" spans="2:5">
      <c r="B9" s="52" t="s">
        <v>322</v>
      </c>
      <c r="C9" s="65">
        <v>8.5000000000000006E-2</v>
      </c>
      <c r="D9" s="77">
        <v>3.3000000000000002E-2</v>
      </c>
    </row>
    <row r="10" spans="2:5">
      <c r="B10" s="52" t="s">
        <v>36</v>
      </c>
      <c r="C10" s="79">
        <v>6.4000000000000001E-2</v>
      </c>
      <c r="D10" s="77">
        <v>7.0999999999999994E-2</v>
      </c>
    </row>
    <row r="11" spans="2:5">
      <c r="B11" s="52" t="s">
        <v>38</v>
      </c>
      <c r="C11" s="65">
        <v>5.7000000000000002E-2</v>
      </c>
      <c r="D11" s="65">
        <v>0.05</v>
      </c>
    </row>
    <row r="12" spans="2:5">
      <c r="B12" s="52" t="s">
        <v>278</v>
      </c>
      <c r="C12" s="65">
        <v>4.9000000000000002E-2</v>
      </c>
      <c r="D12" s="65">
        <v>4.7E-2</v>
      </c>
    </row>
    <row r="13" spans="2:5">
      <c r="B13" s="52" t="s">
        <v>280</v>
      </c>
      <c r="C13" s="65">
        <v>3.5999999999999997E-2</v>
      </c>
      <c r="D13" s="65">
        <v>3.5000000000000003E-2</v>
      </c>
    </row>
    <row r="14" spans="2:5">
      <c r="B14" s="52" t="s">
        <v>39</v>
      </c>
      <c r="C14" s="65">
        <v>1.9E-2</v>
      </c>
      <c r="D14" s="65">
        <v>1.9E-2</v>
      </c>
    </row>
    <row r="15" spans="2:5">
      <c r="B15" s="52" t="s">
        <v>323</v>
      </c>
      <c r="C15" s="65">
        <v>1.9E-2</v>
      </c>
    </row>
    <row r="16" spans="2:5">
      <c r="B16" s="52" t="s">
        <v>324</v>
      </c>
      <c r="C16" s="65">
        <v>1.7999999999999999E-2</v>
      </c>
      <c r="D16" s="133">
        <v>4.2000000000000003E-2</v>
      </c>
    </row>
    <row r="17" spans="2:2">
      <c r="B17" s="80" t="s">
        <v>326</v>
      </c>
    </row>
  </sheetData>
  <hyperlinks>
    <hyperlink ref="C3" r:id="rId1" xr:uid="{C81874A9-AE63-4B69-99B5-AFEAE146CD7A}"/>
  </hyperlinks>
  <pageMargins left="0.7" right="0.7" top="0.75" bottom="0.75" header="0.3" footer="0.3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31"/>
  <sheetViews>
    <sheetView workbookViewId="0">
      <selection activeCell="B3" sqref="B3"/>
    </sheetView>
  </sheetViews>
  <sheetFormatPr defaultColWidth="8.85546875" defaultRowHeight="15"/>
  <cols>
    <col min="3" max="3" width="11.42578125" bestFit="1" customWidth="1"/>
    <col min="4" max="4" width="13.5703125" customWidth="1"/>
  </cols>
  <sheetData>
    <row r="1" spans="1:5">
      <c r="A1" t="s">
        <v>313</v>
      </c>
    </row>
    <row r="2" spans="1:5">
      <c r="A2" s="17" t="s">
        <v>276</v>
      </c>
      <c r="B2" s="17">
        <v>2022</v>
      </c>
    </row>
    <row r="4" spans="1:5">
      <c r="A4" s="17" t="s">
        <v>289</v>
      </c>
    </row>
    <row r="5" spans="1:5">
      <c r="A5" s="17" t="s">
        <v>368</v>
      </c>
    </row>
    <row r="6" spans="1:5">
      <c r="A6" s="3"/>
      <c r="B6" s="3"/>
      <c r="C6" s="3" t="s">
        <v>235</v>
      </c>
      <c r="D6" t="s">
        <v>437</v>
      </c>
      <c r="E6" t="s">
        <v>468</v>
      </c>
    </row>
    <row r="7" spans="1:5">
      <c r="A7" s="3" t="s">
        <v>221</v>
      </c>
      <c r="B7" s="3" t="s">
        <v>228</v>
      </c>
      <c r="C7" s="19">
        <v>31.1</v>
      </c>
      <c r="D7">
        <v>27.1</v>
      </c>
      <c r="E7">
        <v>26.9</v>
      </c>
    </row>
    <row r="8" spans="1:5">
      <c r="A8" s="3" t="s">
        <v>223</v>
      </c>
      <c r="B8" s="3" t="s">
        <v>233</v>
      </c>
      <c r="C8" s="19">
        <v>29.3</v>
      </c>
      <c r="D8">
        <v>30.7</v>
      </c>
      <c r="E8">
        <v>30.7</v>
      </c>
    </row>
    <row r="9" spans="1:5">
      <c r="A9" s="3" t="s">
        <v>222</v>
      </c>
      <c r="B9" s="3" t="s">
        <v>232</v>
      </c>
      <c r="C9" s="19">
        <v>18.899999999999999</v>
      </c>
      <c r="D9">
        <v>18.899999999999999</v>
      </c>
      <c r="E9">
        <v>18.899999999999999</v>
      </c>
    </row>
    <row r="10" spans="1:5">
      <c r="A10" s="3" t="s">
        <v>226</v>
      </c>
      <c r="B10" s="3" t="s">
        <v>231</v>
      </c>
      <c r="C10" s="19">
        <v>8.9</v>
      </c>
      <c r="D10">
        <v>10.9</v>
      </c>
      <c r="E10">
        <v>11.3</v>
      </c>
    </row>
    <row r="11" spans="1:5">
      <c r="A11" s="3" t="s">
        <v>224</v>
      </c>
      <c r="B11" s="3" t="s">
        <v>229</v>
      </c>
      <c r="C11" s="19">
        <v>6.4</v>
      </c>
      <c r="D11">
        <v>6.7</v>
      </c>
      <c r="E11">
        <v>6.6</v>
      </c>
    </row>
    <row r="12" spans="1:5">
      <c r="A12" s="3" t="s">
        <v>225</v>
      </c>
      <c r="B12" s="3" t="s">
        <v>230</v>
      </c>
      <c r="C12" s="19">
        <v>3.9</v>
      </c>
      <c r="D12">
        <v>4.0999999999999996</v>
      </c>
      <c r="E12">
        <v>4</v>
      </c>
    </row>
    <row r="13" spans="1:5">
      <c r="A13" s="3" t="s">
        <v>227</v>
      </c>
      <c r="B13" s="3" t="s">
        <v>234</v>
      </c>
      <c r="C13" s="19">
        <v>1.5</v>
      </c>
      <c r="D13">
        <v>1.6</v>
      </c>
      <c r="E13">
        <v>1.6</v>
      </c>
    </row>
    <row r="24" spans="1:4">
      <c r="A24" s="17" t="s">
        <v>290</v>
      </c>
    </row>
    <row r="25" spans="1:4">
      <c r="A25" s="17" t="s">
        <v>291</v>
      </c>
    </row>
    <row r="27" spans="1:4">
      <c r="A27" s="3"/>
      <c r="B27" s="3"/>
      <c r="C27" s="3" t="s">
        <v>239</v>
      </c>
    </row>
    <row r="28" spans="1:4">
      <c r="A28" s="3" t="s">
        <v>236</v>
      </c>
      <c r="B28" s="3" t="s">
        <v>237</v>
      </c>
      <c r="C28" s="109">
        <v>1055802</v>
      </c>
      <c r="D28" s="123">
        <v>1178253</v>
      </c>
    </row>
    <row r="29" spans="1:4">
      <c r="A29" s="3" t="s">
        <v>54</v>
      </c>
      <c r="B29" s="3" t="s">
        <v>238</v>
      </c>
      <c r="C29" s="109">
        <v>986297</v>
      </c>
      <c r="D29" s="123">
        <v>1143900</v>
      </c>
    </row>
    <row r="31" spans="1:4">
      <c r="C31" s="123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2:J61"/>
  <sheetViews>
    <sheetView topLeftCell="A3" workbookViewId="0">
      <selection activeCell="V38" sqref="V38"/>
    </sheetView>
  </sheetViews>
  <sheetFormatPr defaultColWidth="8.85546875" defaultRowHeight="15"/>
  <cols>
    <col min="1" max="1" width="8.85546875" style="25"/>
    <col min="2" max="2" width="13.42578125" style="25" customWidth="1"/>
    <col min="3" max="5" width="8.85546875" style="25"/>
    <col min="6" max="6" width="10.28515625" style="25" customWidth="1"/>
    <col min="7" max="7" width="11.140625" style="25" customWidth="1"/>
    <col min="8" max="16384" width="8.85546875" style="25"/>
  </cols>
  <sheetData>
    <row r="2" spans="1:10" ht="17.25">
      <c r="A2" s="45" t="s">
        <v>328</v>
      </c>
      <c r="B2" s="41"/>
      <c r="J2" s="26" t="s">
        <v>59</v>
      </c>
    </row>
    <row r="3" spans="1:10">
      <c r="F3" s="54" t="s">
        <v>292</v>
      </c>
      <c r="G3" s="55"/>
      <c r="J3" s="98" t="s">
        <v>25</v>
      </c>
    </row>
    <row r="4" spans="1:10" s="29" customFormat="1" ht="51" customHeight="1">
      <c r="A4" s="27" t="s">
        <v>13</v>
      </c>
      <c r="B4" s="28" t="s">
        <v>177</v>
      </c>
      <c r="C4" s="28" t="s">
        <v>53</v>
      </c>
      <c r="D4" s="28" t="s">
        <v>57</v>
      </c>
      <c r="E4" s="28" t="s">
        <v>76</v>
      </c>
      <c r="F4" s="28" t="s">
        <v>54</v>
      </c>
      <c r="G4" s="28" t="s">
        <v>55</v>
      </c>
      <c r="J4" s="26" t="s">
        <v>26</v>
      </c>
    </row>
    <row r="5" spans="1:10" s="29" customFormat="1" ht="22.5" customHeight="1">
      <c r="A5" s="27"/>
      <c r="B5" s="8" t="s">
        <v>178</v>
      </c>
      <c r="C5" s="28"/>
      <c r="D5" s="8" t="s">
        <v>179</v>
      </c>
      <c r="E5" s="28"/>
      <c r="F5" s="28"/>
      <c r="G5" s="28"/>
      <c r="J5" s="26"/>
    </row>
    <row r="6" spans="1:10">
      <c r="A6" s="30">
        <v>1999</v>
      </c>
      <c r="B6" s="30">
        <v>12.7</v>
      </c>
      <c r="C6" s="30"/>
      <c r="D6" s="31"/>
      <c r="E6" s="32">
        <v>11</v>
      </c>
      <c r="F6" s="30"/>
      <c r="G6" s="30"/>
    </row>
    <row r="7" spans="1:10">
      <c r="A7" s="30">
        <v>2000</v>
      </c>
      <c r="B7" s="30">
        <v>10.8</v>
      </c>
      <c r="C7" s="30"/>
      <c r="D7" s="30">
        <v>13.9</v>
      </c>
      <c r="E7" s="32">
        <v>11.3</v>
      </c>
      <c r="F7" s="30"/>
      <c r="G7" s="30"/>
    </row>
    <row r="8" spans="1:10">
      <c r="A8" s="30">
        <v>2001</v>
      </c>
      <c r="B8" s="30">
        <v>12.2</v>
      </c>
      <c r="C8" s="30"/>
      <c r="D8" s="30">
        <v>13.9</v>
      </c>
      <c r="E8" s="32">
        <v>11.4</v>
      </c>
      <c r="F8" s="33"/>
      <c r="G8" s="30"/>
    </row>
    <row r="9" spans="1:10">
      <c r="A9" s="30">
        <v>2002</v>
      </c>
      <c r="B9" s="30">
        <v>9.9</v>
      </c>
      <c r="C9" s="30"/>
      <c r="D9" s="30">
        <v>13.9</v>
      </c>
      <c r="E9" s="32">
        <v>11.5</v>
      </c>
      <c r="F9" s="33"/>
      <c r="G9" s="30"/>
    </row>
    <row r="10" spans="1:10">
      <c r="A10" s="30">
        <v>2003</v>
      </c>
      <c r="B10" s="30">
        <v>9.8000000000000007</v>
      </c>
      <c r="C10" s="30"/>
      <c r="D10" s="30">
        <v>14</v>
      </c>
      <c r="E10" s="32">
        <v>11.7</v>
      </c>
      <c r="F10" s="33"/>
      <c r="G10" s="30"/>
    </row>
    <row r="11" spans="1:10">
      <c r="A11" s="30">
        <v>2004</v>
      </c>
      <c r="B11" s="30">
        <v>8.3000000000000007</v>
      </c>
      <c r="C11" s="30"/>
      <c r="D11" s="30">
        <v>14.2</v>
      </c>
      <c r="E11" s="32">
        <v>11.8</v>
      </c>
      <c r="F11" s="33"/>
      <c r="G11" s="30"/>
    </row>
    <row r="12" spans="1:10">
      <c r="A12" s="30">
        <v>2005</v>
      </c>
      <c r="B12" s="30">
        <v>8</v>
      </c>
      <c r="C12" s="30"/>
      <c r="D12" s="30">
        <v>14.1</v>
      </c>
      <c r="E12" s="32">
        <v>11.7</v>
      </c>
      <c r="F12" s="33"/>
      <c r="G12" s="30"/>
    </row>
    <row r="13" spans="1:10">
      <c r="A13" s="30">
        <v>2006</v>
      </c>
      <c r="B13" s="30">
        <v>5.6</v>
      </c>
      <c r="C13" s="30"/>
      <c r="D13" s="30">
        <v>14.2</v>
      </c>
      <c r="E13" s="32">
        <v>11.6</v>
      </c>
      <c r="F13" s="33"/>
      <c r="G13" s="30"/>
    </row>
    <row r="14" spans="1:10">
      <c r="A14" s="30">
        <v>2007</v>
      </c>
      <c r="B14" s="30">
        <v>5.6</v>
      </c>
      <c r="C14" s="30"/>
      <c r="D14" s="30">
        <v>14.1</v>
      </c>
      <c r="E14" s="32">
        <v>11.6</v>
      </c>
      <c r="F14" s="33">
        <f t="shared" ref="F14:F24" si="0">B14-G14</f>
        <v>3.0999999999999996</v>
      </c>
      <c r="G14" s="30">
        <v>2.5</v>
      </c>
    </row>
    <row r="15" spans="1:10">
      <c r="A15" s="30">
        <v>2008</v>
      </c>
      <c r="B15" s="30">
        <v>6</v>
      </c>
      <c r="C15" s="30"/>
      <c r="D15" s="30">
        <v>14.1</v>
      </c>
      <c r="E15" s="32">
        <v>11.5</v>
      </c>
      <c r="F15" s="33">
        <f t="shared" si="0"/>
        <v>3.3</v>
      </c>
      <c r="G15" s="30">
        <v>2.7</v>
      </c>
    </row>
    <row r="16" spans="1:10">
      <c r="A16" s="30">
        <v>2009</v>
      </c>
      <c r="B16" s="30">
        <v>6.1</v>
      </c>
      <c r="C16" s="30"/>
      <c r="D16" s="30">
        <v>14.2</v>
      </c>
      <c r="E16" s="32">
        <v>11.6</v>
      </c>
      <c r="F16" s="33">
        <f t="shared" si="0"/>
        <v>2.9999999999999996</v>
      </c>
      <c r="G16" s="30">
        <v>3.1</v>
      </c>
    </row>
    <row r="17" spans="1:8">
      <c r="A17" s="30">
        <v>2010</v>
      </c>
      <c r="B17" s="30">
        <v>8.4</v>
      </c>
      <c r="C17" s="30">
        <v>13.5</v>
      </c>
      <c r="D17" s="30">
        <v>14.5</v>
      </c>
      <c r="E17" s="32">
        <v>11.9</v>
      </c>
      <c r="F17" s="33">
        <f t="shared" si="0"/>
        <v>4.9000000000000004</v>
      </c>
      <c r="G17" s="30">
        <v>3.5</v>
      </c>
    </row>
    <row r="18" spans="1:8">
      <c r="A18" s="30">
        <v>2011</v>
      </c>
      <c r="B18" s="30">
        <v>9.1</v>
      </c>
      <c r="C18" s="30">
        <v>13.5</v>
      </c>
      <c r="D18" s="30">
        <v>14.8</v>
      </c>
      <c r="E18" s="32">
        <v>12.3</v>
      </c>
      <c r="F18" s="33">
        <f t="shared" si="0"/>
        <v>5.3</v>
      </c>
      <c r="G18" s="30">
        <v>3.8</v>
      </c>
    </row>
    <row r="19" spans="1:8">
      <c r="A19" s="30">
        <v>2012</v>
      </c>
      <c r="B19" s="30">
        <v>9.1999999999999993</v>
      </c>
      <c r="C19" s="30">
        <v>13.5</v>
      </c>
      <c r="D19" s="30">
        <v>15.1</v>
      </c>
      <c r="E19" s="32">
        <v>12.8</v>
      </c>
      <c r="F19" s="33">
        <f t="shared" si="0"/>
        <v>5.2999999999999989</v>
      </c>
      <c r="G19" s="30">
        <v>3.9</v>
      </c>
    </row>
    <row r="20" spans="1:8">
      <c r="A20" s="30">
        <v>2013</v>
      </c>
      <c r="B20" s="34">
        <v>8.9</v>
      </c>
      <c r="C20" s="30">
        <v>13.5</v>
      </c>
      <c r="D20" s="30">
        <v>15.5</v>
      </c>
      <c r="E20" s="32">
        <v>13.2</v>
      </c>
      <c r="F20" s="33">
        <f t="shared" si="0"/>
        <v>5</v>
      </c>
      <c r="G20" s="30">
        <v>3.9</v>
      </c>
    </row>
    <row r="21" spans="1:8">
      <c r="A21" s="30">
        <v>2014</v>
      </c>
      <c r="B21" s="34">
        <v>10.7</v>
      </c>
      <c r="C21" s="30">
        <v>13.5</v>
      </c>
      <c r="D21" s="30">
        <v>15.7</v>
      </c>
      <c r="E21" s="32">
        <v>13.6</v>
      </c>
      <c r="F21" s="33">
        <f t="shared" si="0"/>
        <v>6.6</v>
      </c>
      <c r="G21" s="30">
        <v>4.0999999999999996</v>
      </c>
    </row>
    <row r="22" spans="1:8">
      <c r="A22" s="30">
        <v>2015</v>
      </c>
      <c r="B22" s="34">
        <v>10.4</v>
      </c>
      <c r="C22" s="30">
        <v>13.5</v>
      </c>
      <c r="D22" s="30">
        <v>15.9</v>
      </c>
      <c r="E22" s="32">
        <v>13.9</v>
      </c>
      <c r="F22" s="33">
        <f t="shared" si="0"/>
        <v>6.1000000000000005</v>
      </c>
      <c r="G22" s="30">
        <v>4.3</v>
      </c>
    </row>
    <row r="23" spans="1:8">
      <c r="A23" s="30">
        <v>2016</v>
      </c>
      <c r="B23" s="34">
        <v>11.3</v>
      </c>
      <c r="C23" s="30">
        <v>13.5</v>
      </c>
      <c r="D23" s="32">
        <v>16</v>
      </c>
      <c r="E23" s="32">
        <v>14.1</v>
      </c>
      <c r="F23" s="33">
        <f t="shared" si="0"/>
        <v>6.7000000000000011</v>
      </c>
      <c r="G23" s="30">
        <v>4.5999999999999996</v>
      </c>
      <c r="H23" s="35">
        <f>B23/B22-1</f>
        <v>8.6538461538461675E-2</v>
      </c>
    </row>
    <row r="24" spans="1:8">
      <c r="A24" s="30">
        <v>2017</v>
      </c>
      <c r="B24" s="101">
        <v>11.381</v>
      </c>
      <c r="C24" s="30">
        <v>13.5</v>
      </c>
      <c r="D24" s="32">
        <v>16.100000000000001</v>
      </c>
      <c r="E24" s="32">
        <v>14.1</v>
      </c>
      <c r="F24" s="3">
        <f t="shared" si="0"/>
        <v>6.9809999999999999</v>
      </c>
      <c r="G24" s="30">
        <v>4.4000000000000004</v>
      </c>
      <c r="H24" s="35">
        <f>B24/B23-1</f>
        <v>7.1681415929203407E-3</v>
      </c>
    </row>
    <row r="25" spans="1:8">
      <c r="A25" s="30">
        <v>2018</v>
      </c>
      <c r="B25" s="101">
        <v>12.573</v>
      </c>
      <c r="C25" s="30">
        <v>13.5</v>
      </c>
      <c r="D25" s="32">
        <v>16.3</v>
      </c>
      <c r="E25" s="32">
        <v>14.2</v>
      </c>
      <c r="F25" s="30">
        <v>8.1999999999999993</v>
      </c>
      <c r="G25" s="30">
        <v>4.4000000000000004</v>
      </c>
      <c r="H25" s="35">
        <f>B25/B24-1</f>
        <v>0.10473596344785174</v>
      </c>
    </row>
    <row r="26" spans="1:8">
      <c r="A26" s="30">
        <v>2019</v>
      </c>
      <c r="B26" s="30">
        <v>11.26</v>
      </c>
      <c r="C26" s="30">
        <v>13.5</v>
      </c>
      <c r="D26" s="146">
        <v>16.399999999999999</v>
      </c>
      <c r="E26" s="146">
        <v>13.8</v>
      </c>
      <c r="F26" s="148">
        <v>6.4</v>
      </c>
      <c r="G26" s="148">
        <v>4.5</v>
      </c>
    </row>
    <row r="27" spans="1:8">
      <c r="A27" s="30">
        <v>2020</v>
      </c>
      <c r="B27" s="30">
        <v>10.5</v>
      </c>
      <c r="C27" s="30">
        <v>13.5</v>
      </c>
      <c r="D27" s="146">
        <v>16.100000000000001</v>
      </c>
      <c r="E27" s="146">
        <v>13.8</v>
      </c>
      <c r="F27" s="148">
        <v>6.7</v>
      </c>
      <c r="G27" s="148">
        <v>4.5</v>
      </c>
    </row>
    <row r="28" spans="1:8">
      <c r="A28" s="102">
        <v>2021</v>
      </c>
      <c r="B28" s="25">
        <v>10</v>
      </c>
      <c r="C28" t="s">
        <v>462</v>
      </c>
      <c r="D28" s="147">
        <v>15.8</v>
      </c>
      <c r="E28" s="147">
        <v>13.1</v>
      </c>
      <c r="F28" s="148">
        <v>6.7</v>
      </c>
      <c r="G28" s="148">
        <v>4.2</v>
      </c>
    </row>
    <row r="29" spans="1:8">
      <c r="A29" s="102">
        <v>2022</v>
      </c>
      <c r="C29" t="s">
        <v>462</v>
      </c>
      <c r="D29" s="151">
        <v>15.6</v>
      </c>
      <c r="E29" s="151">
        <v>12.8</v>
      </c>
      <c r="F29" s="152">
        <v>7.2</v>
      </c>
      <c r="G29" s="152">
        <v>4.2</v>
      </c>
    </row>
    <row r="30" spans="1:8">
      <c r="A30"/>
    </row>
    <row r="31" spans="1:8">
      <c r="A31" s="36" t="s">
        <v>56</v>
      </c>
    </row>
    <row r="32" spans="1:8">
      <c r="A32" s="37" t="s">
        <v>58</v>
      </c>
    </row>
    <row r="33" spans="1:4">
      <c r="A33" s="25" t="s">
        <v>19</v>
      </c>
    </row>
    <row r="43" spans="1:4">
      <c r="A43" s="29"/>
      <c r="B43" s="56"/>
      <c r="C43" s="56"/>
      <c r="D43" s="56"/>
    </row>
    <row r="44" spans="1:4">
      <c r="C44" s="57"/>
    </row>
    <row r="61" spans="3:3">
      <c r="C61" s="58"/>
    </row>
  </sheetData>
  <hyperlinks>
    <hyperlink ref="J3" r:id="rId1" xr:uid="{9708CC3D-6723-4A1A-98F8-ABF7E00AB064}"/>
  </hyperlinks>
  <pageMargins left="0.7" right="0.7" top="0.75" bottom="0.75" header="0.3" footer="0.3"/>
  <pageSetup paperSize="9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2:F26"/>
  <sheetViews>
    <sheetView workbookViewId="0">
      <selection activeCell="D28" sqref="D28"/>
    </sheetView>
  </sheetViews>
  <sheetFormatPr defaultColWidth="8.85546875" defaultRowHeight="15"/>
  <cols>
    <col min="1" max="1" width="14.28515625" customWidth="1"/>
    <col min="2" max="2" width="14.7109375" customWidth="1"/>
    <col min="3" max="3" width="13.28515625" customWidth="1"/>
    <col min="4" max="4" width="13.140625" customWidth="1"/>
    <col min="5" max="5" width="14.140625" customWidth="1"/>
  </cols>
  <sheetData>
    <row r="2" spans="1:6">
      <c r="A2" t="s">
        <v>16</v>
      </c>
      <c r="D2" s="5" t="s">
        <v>20</v>
      </c>
    </row>
    <row r="3" spans="1:6" ht="15.75">
      <c r="A3" s="1"/>
      <c r="B3" s="1"/>
      <c r="C3" s="1"/>
      <c r="D3" s="6" t="s">
        <v>21</v>
      </c>
      <c r="E3" s="1"/>
      <c r="F3" s="1"/>
    </row>
    <row r="4" spans="1:6" ht="15.75">
      <c r="D4" s="6" t="s">
        <v>22</v>
      </c>
    </row>
    <row r="5" spans="1:6" ht="15.75">
      <c r="D5" s="6" t="s">
        <v>23</v>
      </c>
    </row>
    <row r="6" spans="1:6" ht="15.75">
      <c r="D6" s="6" t="s">
        <v>24</v>
      </c>
    </row>
    <row r="7" spans="1:6">
      <c r="A7" s="17" t="s">
        <v>275</v>
      </c>
      <c r="B7" s="17">
        <v>2022</v>
      </c>
    </row>
    <row r="12" spans="1:6" s="1" customFormat="1" ht="29.25" customHeight="1">
      <c r="A12" s="4" t="s">
        <v>369</v>
      </c>
      <c r="B12" s="4" t="s">
        <v>60</v>
      </c>
      <c r="C12" s="4" t="s">
        <v>370</v>
      </c>
      <c r="D12" s="4" t="s">
        <v>371</v>
      </c>
      <c r="E12" s="4" t="s">
        <v>63</v>
      </c>
    </row>
    <row r="13" spans="1:6" s="1" customFormat="1" ht="29.25" customHeight="1">
      <c r="A13" s="4" t="s">
        <v>181</v>
      </c>
      <c r="B13" s="4" t="s">
        <v>180</v>
      </c>
      <c r="C13" s="4" t="s">
        <v>6</v>
      </c>
      <c r="D13" s="4" t="s">
        <v>18</v>
      </c>
      <c r="E13" s="4" t="s">
        <v>15</v>
      </c>
    </row>
    <row r="14" spans="1:6">
      <c r="A14" s="59">
        <v>664700</v>
      </c>
      <c r="B14" s="3">
        <v>5800</v>
      </c>
      <c r="C14" s="3">
        <v>19500</v>
      </c>
      <c r="D14" s="3"/>
      <c r="E14" s="3">
        <v>10000</v>
      </c>
      <c r="F14" s="80">
        <v>2018</v>
      </c>
    </row>
    <row r="15" spans="1:6">
      <c r="A15" s="104">
        <v>671300</v>
      </c>
      <c r="B15">
        <v>7300</v>
      </c>
      <c r="C15">
        <v>17600</v>
      </c>
      <c r="D15">
        <v>1700</v>
      </c>
      <c r="E15">
        <v>9200</v>
      </c>
      <c r="F15" s="17">
        <v>2019</v>
      </c>
    </row>
    <row r="16" spans="1:6">
      <c r="A16" s="104">
        <v>656600</v>
      </c>
      <c r="B16">
        <v>5700</v>
      </c>
      <c r="C16">
        <v>15900</v>
      </c>
      <c r="D16">
        <v>1600</v>
      </c>
      <c r="E16">
        <v>8100</v>
      </c>
      <c r="F16" s="17">
        <v>2020</v>
      </c>
    </row>
    <row r="17" spans="1:6">
      <c r="A17" s="104">
        <v>654200</v>
      </c>
      <c r="B17">
        <v>5900</v>
      </c>
      <c r="C17">
        <v>18400</v>
      </c>
      <c r="D17">
        <v>1000</v>
      </c>
      <c r="E17">
        <v>8700</v>
      </c>
      <c r="F17" s="17">
        <v>2021</v>
      </c>
    </row>
    <row r="18" spans="1:6">
      <c r="A18" s="104">
        <v>681000</v>
      </c>
      <c r="B18">
        <v>5800</v>
      </c>
      <c r="C18">
        <v>20600</v>
      </c>
      <c r="D18">
        <v>1800</v>
      </c>
      <c r="E18">
        <v>8400</v>
      </c>
      <c r="F18" s="17">
        <v>2022</v>
      </c>
    </row>
    <row r="21" spans="1:6">
      <c r="A21" s="104">
        <v>2018</v>
      </c>
      <c r="B21" s="123">
        <f>B14+C14+D14+E14</f>
        <v>35300</v>
      </c>
    </row>
    <row r="22" spans="1:6">
      <c r="A22" s="104">
        <v>2019</v>
      </c>
      <c r="B22" s="123">
        <f>B15+C15+D15+E15</f>
        <v>35800</v>
      </c>
      <c r="C22" s="1"/>
      <c r="D22" s="1"/>
      <c r="E22" s="1"/>
    </row>
    <row r="23" spans="1:6" ht="31.5" customHeight="1">
      <c r="A23" s="104">
        <v>2020</v>
      </c>
      <c r="B23" s="123">
        <f>B16+C16+D16+E16</f>
        <v>31300</v>
      </c>
      <c r="C23" s="1"/>
      <c r="D23" s="1"/>
      <c r="E23" s="1"/>
    </row>
    <row r="24" spans="1:6">
      <c r="A24" s="104">
        <v>2021</v>
      </c>
      <c r="B24" s="123">
        <f>B17+C17+D17+E17</f>
        <v>34000</v>
      </c>
    </row>
    <row r="25" spans="1:6">
      <c r="A25" s="104">
        <v>2022</v>
      </c>
      <c r="B25" s="123">
        <f>B18+C18+D18+E18</f>
        <v>36600</v>
      </c>
    </row>
    <row r="26" spans="1:6">
      <c r="A26" s="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E48"/>
  <sheetViews>
    <sheetView workbookViewId="0">
      <selection activeCell="T34" sqref="T34"/>
    </sheetView>
  </sheetViews>
  <sheetFormatPr defaultColWidth="8.85546875" defaultRowHeight="15"/>
  <cols>
    <col min="1" max="1" width="11.7109375" customWidth="1"/>
  </cols>
  <sheetData>
    <row r="1" spans="1:5">
      <c r="A1" t="s">
        <v>194</v>
      </c>
      <c r="E1" t="s">
        <v>293</v>
      </c>
    </row>
    <row r="3" spans="1:5">
      <c r="A3" s="43" t="s">
        <v>195</v>
      </c>
      <c r="B3" s="42"/>
    </row>
    <row r="4" spans="1:5">
      <c r="A4" s="42" t="s">
        <v>196</v>
      </c>
      <c r="B4" s="42"/>
    </row>
    <row r="5" spans="1:5">
      <c r="A5" s="42"/>
      <c r="B5" s="42"/>
    </row>
    <row r="6" spans="1:5">
      <c r="A6" s="60"/>
      <c r="B6" t="s">
        <v>457</v>
      </c>
    </row>
    <row r="7" spans="1:5">
      <c r="A7" s="42" t="s">
        <v>201</v>
      </c>
      <c r="B7" s="47">
        <v>2.3699999999999999E-2</v>
      </c>
      <c r="C7" s="47"/>
    </row>
    <row r="8" spans="1:5">
      <c r="A8" s="42" t="s">
        <v>200</v>
      </c>
      <c r="B8" s="47">
        <v>3.2349999999999997E-2</v>
      </c>
      <c r="C8" s="47"/>
    </row>
    <row r="9" spans="1:5">
      <c r="A9" s="42" t="s">
        <v>199</v>
      </c>
      <c r="B9" s="49">
        <v>5.1999999999999998E-2</v>
      </c>
      <c r="C9" s="49"/>
    </row>
    <row r="10" spans="1:5">
      <c r="A10" s="42" t="s">
        <v>202</v>
      </c>
      <c r="B10" s="49">
        <v>5.1999999999999998E-2</v>
      </c>
      <c r="C10" s="49"/>
    </row>
    <row r="11" spans="1:5">
      <c r="A11" s="42" t="s">
        <v>197</v>
      </c>
      <c r="B11" s="47">
        <v>4.2000000000000003E-2</v>
      </c>
      <c r="C11" s="47"/>
    </row>
    <row r="12" spans="1:5">
      <c r="A12" s="42" t="s">
        <v>203</v>
      </c>
      <c r="B12" s="49">
        <v>8.7099999999999997E-2</v>
      </c>
      <c r="C12" s="49"/>
    </row>
    <row r="13" spans="1:5">
      <c r="A13" s="42" t="s">
        <v>198</v>
      </c>
      <c r="B13" s="49">
        <v>0.112</v>
      </c>
      <c r="C13" s="49"/>
    </row>
    <row r="14" spans="1:5">
      <c r="A14" s="42" t="s">
        <v>204</v>
      </c>
      <c r="B14" s="49">
        <v>7.4999999999999997E-2</v>
      </c>
      <c r="C14" s="49"/>
    </row>
    <row r="15" spans="1:5">
      <c r="A15" s="42" t="s">
        <v>206</v>
      </c>
      <c r="B15" s="49">
        <v>0.112</v>
      </c>
      <c r="C15" s="49"/>
    </row>
    <row r="16" spans="1:5">
      <c r="A16" s="42" t="s">
        <v>211</v>
      </c>
      <c r="B16" s="49">
        <v>0.115</v>
      </c>
      <c r="C16" s="49"/>
    </row>
    <row r="17" spans="1:4">
      <c r="A17" s="42" t="s">
        <v>210</v>
      </c>
      <c r="B17" s="49">
        <v>0.121</v>
      </c>
      <c r="C17" s="49"/>
    </row>
    <row r="18" spans="1:4">
      <c r="A18" s="42" t="s">
        <v>205</v>
      </c>
      <c r="B18" s="49">
        <v>0.123</v>
      </c>
      <c r="C18" s="49"/>
    </row>
    <row r="19" spans="1:4">
      <c r="A19" s="42" t="s">
        <v>207</v>
      </c>
      <c r="B19" s="49">
        <v>0.126</v>
      </c>
      <c r="C19" s="49"/>
    </row>
    <row r="20" spans="1:4">
      <c r="A20" s="42" t="s">
        <v>208</v>
      </c>
      <c r="B20" s="49">
        <v>0.13700000000000001</v>
      </c>
      <c r="C20" s="49"/>
    </row>
    <row r="21" spans="1:4">
      <c r="A21" s="42" t="s">
        <v>209</v>
      </c>
      <c r="B21" s="49">
        <v>0.123</v>
      </c>
      <c r="C21" s="49"/>
    </row>
    <row r="24" spans="1:4">
      <c r="A24" s="42"/>
    </row>
    <row r="26" spans="1:4">
      <c r="A26" s="42"/>
      <c r="D26" s="47"/>
    </row>
    <row r="27" spans="1:4">
      <c r="A27" s="42"/>
      <c r="D27" s="47"/>
    </row>
    <row r="28" spans="1:4">
      <c r="A28" s="42"/>
      <c r="D28" s="47"/>
    </row>
    <row r="29" spans="1:4">
      <c r="A29" s="42"/>
      <c r="D29" s="47"/>
    </row>
    <row r="30" spans="1:4">
      <c r="A30" s="42"/>
      <c r="D30" s="47"/>
    </row>
    <row r="31" spans="1:4">
      <c r="A31" s="42"/>
      <c r="D31" s="47"/>
    </row>
    <row r="32" spans="1:4">
      <c r="A32" s="42"/>
      <c r="D32" s="47"/>
    </row>
    <row r="33" spans="1:4">
      <c r="A33" s="42"/>
      <c r="D33" s="47"/>
    </row>
    <row r="34" spans="1:4">
      <c r="A34" s="42"/>
      <c r="D34" s="47"/>
    </row>
    <row r="35" spans="1:4">
      <c r="A35" s="42"/>
      <c r="D35" s="47"/>
    </row>
    <row r="36" spans="1:4">
      <c r="A36" s="42"/>
      <c r="D36" s="47"/>
    </row>
    <row r="37" spans="1:4">
      <c r="A37" s="42"/>
      <c r="D37" s="47"/>
    </row>
    <row r="38" spans="1:4">
      <c r="A38" s="42"/>
      <c r="D38" s="47"/>
    </row>
    <row r="39" spans="1:4">
      <c r="A39" s="42"/>
      <c r="D39" s="47"/>
    </row>
    <row r="40" spans="1:4">
      <c r="A40" s="42"/>
      <c r="D40" s="47"/>
    </row>
    <row r="48" spans="1:4">
      <c r="A48" s="47"/>
    </row>
  </sheetData>
  <autoFilter ref="A6:B21" xr:uid="{EE09DED0-8B94-4DC3-B541-93791F4C3CB9}">
    <sortState xmlns:xlrd2="http://schemas.microsoft.com/office/spreadsheetml/2017/richdata2" ref="A7:B21">
      <sortCondition ref="B6:B21"/>
    </sortState>
  </autoFilter>
  <sortState xmlns:xlrd2="http://schemas.microsoft.com/office/spreadsheetml/2017/richdata2" ref="A7:B21">
    <sortCondition ref="B7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6" ma:contentTypeDescription="Loo uus dokument" ma:contentTypeScope="" ma:versionID="66bec391e5c351bce1b1f9fdcf605cd3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1fc0e3f01cf506169f2ccf72df948917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96812A-A98A-47CC-A7E0-0030B1F24B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7A99E-25AB-49A5-B96C-1D8850231B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F26A32-E34A-4E12-AAFB-9F38BE3F1106}">
  <ds:schemaRefs>
    <ds:schemaRef ds:uri="http://schemas.microsoft.com/office/2006/documentManagement/types"/>
    <ds:schemaRef ds:uri="7f6870b3-5c9d-4f43-b96f-7ff6b6bfd84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dfcdeda0-e133-4c1d-8f02-0d878c8a9772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20</vt:i4>
      </vt:variant>
    </vt:vector>
  </HeadingPairs>
  <TitlesOfParts>
    <vt:vector size="20" baseType="lpstr">
      <vt:lpstr>Sheet2</vt:lpstr>
      <vt:lpstr>Sheet1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cp:lastPrinted>2018-01-22T08:01:59Z</cp:lastPrinted>
  <dcterms:created xsi:type="dcterms:W3CDTF">2016-07-19T12:45:53Z</dcterms:created>
  <dcterms:modified xsi:type="dcterms:W3CDTF">2023-06-20T09:14:14Z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