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6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8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0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3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3.xml" ContentType="application/vnd.openxmlformats-officedocument.drawingml.chartshapes+xml"/>
  <Override PartName="/xl/charts/chart35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4.xml" ContentType="application/vnd.openxmlformats-officedocument.drawingml.chartshapes+xml"/>
  <Override PartName="/xl/charts/chart36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5.xml" ContentType="application/vnd.openxmlformats-officedocument.drawingml.chartshapes+xml"/>
  <Override PartName="/xl/charts/chart37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38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9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0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1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18.xml" ContentType="application/vnd.openxmlformats-officedocument.drawing+xml"/>
  <Override PartName="/xl/charts/chart42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3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19.xml" ContentType="application/vnd.openxmlformats-officedocument.drawing+xml"/>
  <Override PartName="/xl/charts/chart44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5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20.xml" ContentType="application/vnd.openxmlformats-officedocument.drawing+xml"/>
  <Override PartName="/xl/charts/chart46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21.xml" ContentType="application/vnd.openxmlformats-officedocument.drawingml.chartshapes+xml"/>
  <Override PartName="/xl/charts/chart47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48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9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emplee.sharepoint.com/sites/EMPL/Shared Documents/3. Projektid ja tegevus/3.2 Statistika/3.2.4 Statistika slaidid/3.2.4.5 2024-2025/"/>
    </mc:Choice>
  </mc:AlternateContent>
  <xr:revisionPtr revIDLastSave="1477" documentId="8_{F3C287D2-5C52-4A4E-BCA5-58198DFBF5C6}" xr6:coauthVersionLast="47" xr6:coauthVersionMax="47" xr10:uidLastSave="{2B58D97E-825F-41F7-A349-5F1041CE9C55}"/>
  <bookViews>
    <workbookView xWindow="-120" yWindow="-120" windowWidth="29040" windowHeight="17640" tabRatio="760" firstSheet="1" activeTab="19" xr2:uid="{00000000-000D-0000-FFFF-FFFF00000000}"/>
  </bookViews>
  <sheets>
    <sheet name="Sheet2" sheetId="17" state="hidden" r:id="rId1"/>
    <sheet name="Sheet1" sheetId="37" r:id="rId2"/>
    <sheet name="1" sheetId="26" r:id="rId3"/>
    <sheet name="2" sheetId="27" r:id="rId4"/>
    <sheet name="3" sheetId="36" r:id="rId5"/>
    <sheet name="4" sheetId="32" r:id="rId6"/>
    <sheet name="5" sheetId="4" r:id="rId7"/>
    <sheet name="6" sheetId="6" r:id="rId8"/>
    <sheet name="7" sheetId="29" r:id="rId9"/>
    <sheet name="8" sheetId="35" r:id="rId10"/>
    <sheet name="9" sheetId="38" r:id="rId11"/>
    <sheet name="10" sheetId="33" r:id="rId12"/>
    <sheet name="11" sheetId="31" r:id="rId13"/>
    <sheet name="12" sheetId="39" r:id="rId14"/>
    <sheet name="13" sheetId="21" r:id="rId15"/>
    <sheet name="14" sheetId="3" r:id="rId16"/>
    <sheet name="15" sheetId="40" r:id="rId17"/>
    <sheet name="16" sheetId="25" r:id="rId18"/>
    <sheet name="17" sheetId="10" r:id="rId19"/>
    <sheet name="18" sheetId="5" r:id="rId20"/>
  </sheets>
  <externalReferences>
    <externalReference r:id="rId21"/>
  </externalReferences>
  <definedNames>
    <definedName name="_xlnm._FilterDatabase" localSheetId="15" hidden="1">'14'!$A$6:$K$17</definedName>
    <definedName name="_xlnm._FilterDatabase" localSheetId="3" hidden="1">'2'!$A$15:$E$15</definedName>
    <definedName name="_xlnm._FilterDatabase" localSheetId="4" hidden="1">'3'!$B$6:$D$16</definedName>
    <definedName name="_xlnm._FilterDatabase" localSheetId="8" hidden="1">'7'!$A$6:$B$21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7" l="1"/>
  <c r="C8" i="27"/>
  <c r="C35" i="40"/>
  <c r="D35" i="40" s="1"/>
  <c r="C12" i="25" l="1"/>
  <c r="C11" i="25"/>
  <c r="C20" i="40"/>
  <c r="C10" i="31"/>
  <c r="D32" i="35" l="1"/>
  <c r="C33" i="26" l="1"/>
  <c r="C14" i="26"/>
  <c r="D29" i="26" l="1"/>
  <c r="D28" i="26"/>
  <c r="D27" i="26"/>
  <c r="D26" i="26"/>
  <c r="B36" i="38" l="1"/>
  <c r="B35" i="38"/>
  <c r="B23" i="31"/>
  <c r="C9" i="31" l="1"/>
  <c r="B16" i="31"/>
  <c r="B27" i="5"/>
  <c r="A29" i="5"/>
  <c r="N22" i="10"/>
  <c r="R13" i="25" l="1"/>
  <c r="R12" i="25"/>
  <c r="R11" i="25"/>
  <c r="D34" i="21" l="1"/>
  <c r="G12" i="21"/>
  <c r="D99" i="26" l="1"/>
  <c r="D101" i="26"/>
  <c r="D100" i="26"/>
  <c r="D8" i="26"/>
  <c r="D9" i="26"/>
  <c r="D10" i="26"/>
  <c r="C86" i="26"/>
  <c r="D86" i="26" s="1"/>
  <c r="N21" i="10"/>
  <c r="N20" i="10"/>
  <c r="Q13" i="25"/>
  <c r="Q12" i="25"/>
  <c r="Q11" i="25"/>
  <c r="P11" i="25"/>
  <c r="D20" i="40"/>
  <c r="D83" i="26"/>
  <c r="F12" i="21"/>
  <c r="E12" i="21"/>
  <c r="F32" i="38"/>
  <c r="D31" i="35"/>
  <c r="D30" i="35"/>
  <c r="B28" i="6"/>
  <c r="B27" i="6"/>
  <c r="D12" i="21"/>
  <c r="C12" i="21"/>
  <c r="D29" i="35"/>
  <c r="F30" i="38"/>
  <c r="F31" i="38"/>
  <c r="P12" i="25"/>
  <c r="P13" i="25"/>
  <c r="O11" i="25"/>
  <c r="B26" i="6"/>
  <c r="D7" i="26"/>
  <c r="C122" i="26"/>
  <c r="D118" i="26"/>
  <c r="D117" i="26"/>
  <c r="D116" i="26"/>
  <c r="D115" i="26"/>
  <c r="N19" i="10"/>
  <c r="O13" i="25"/>
  <c r="O12" i="25"/>
  <c r="N11" i="25"/>
  <c r="B25" i="6"/>
  <c r="B24" i="6"/>
  <c r="F29" i="38"/>
  <c r="F28" i="38"/>
  <c r="N18" i="10"/>
  <c r="N17" i="10"/>
  <c r="N16" i="10"/>
  <c r="N15" i="10"/>
  <c r="N14" i="10"/>
  <c r="C90" i="26"/>
  <c r="D85" i="26"/>
  <c r="D84" i="26"/>
  <c r="C54" i="26"/>
  <c r="C70" i="26"/>
  <c r="D47" i="26"/>
  <c r="N13" i="25"/>
  <c r="N12" i="25"/>
  <c r="M11" i="25"/>
  <c r="D18" i="40"/>
  <c r="D17" i="40"/>
  <c r="D14" i="40"/>
  <c r="D15" i="40"/>
  <c r="D16" i="40"/>
  <c r="D13" i="40"/>
  <c r="D12" i="40"/>
  <c r="D11" i="40"/>
  <c r="D28" i="35"/>
  <c r="D27" i="35"/>
  <c r="D24" i="35"/>
  <c r="D49" i="26"/>
  <c r="B23" i="6"/>
  <c r="B22" i="6"/>
  <c r="M12" i="25"/>
  <c r="M13" i="25"/>
  <c r="L12" i="25"/>
  <c r="L13" i="25"/>
  <c r="L11" i="25"/>
  <c r="K12" i="25"/>
  <c r="K13" i="25"/>
  <c r="K11" i="25"/>
  <c r="J11" i="25"/>
  <c r="F25" i="38"/>
  <c r="F26" i="38"/>
  <c r="F27" i="38"/>
  <c r="F23" i="38"/>
  <c r="F24" i="38"/>
  <c r="D26" i="35"/>
  <c r="D25" i="35"/>
  <c r="H24" i="4"/>
  <c r="H25" i="4"/>
  <c r="H23" i="4"/>
  <c r="D9" i="40"/>
  <c r="D10" i="40"/>
  <c r="D10" i="39"/>
  <c r="D11" i="39"/>
  <c r="J13" i="25"/>
  <c r="J12" i="25"/>
  <c r="D8" i="35"/>
  <c r="D9" i="35"/>
  <c r="D10" i="35"/>
  <c r="D11" i="35"/>
  <c r="D12" i="35"/>
  <c r="D13" i="35"/>
  <c r="D14" i="35"/>
  <c r="D15" i="35"/>
  <c r="D16" i="35"/>
  <c r="D17" i="35"/>
  <c r="D18" i="35"/>
  <c r="D19" i="35"/>
  <c r="D20" i="35"/>
  <c r="D21" i="35"/>
  <c r="D22" i="35"/>
  <c r="D23" i="35"/>
  <c r="D7" i="35"/>
  <c r="F24" i="4"/>
  <c r="B17" i="5"/>
  <c r="B16" i="5"/>
  <c r="B15" i="5"/>
  <c r="B14" i="5"/>
  <c r="B13" i="5"/>
  <c r="B12" i="5"/>
  <c r="B11" i="5"/>
  <c r="B10" i="5"/>
  <c r="B9" i="5"/>
  <c r="B8" i="5"/>
  <c r="B7" i="5"/>
  <c r="I13" i="25"/>
  <c r="H13" i="25"/>
  <c r="G13" i="25"/>
  <c r="F13" i="25"/>
  <c r="E13" i="25"/>
  <c r="D13" i="25"/>
  <c r="C13" i="25"/>
  <c r="I12" i="25"/>
  <c r="H12" i="25"/>
  <c r="G12" i="25"/>
  <c r="F12" i="25"/>
  <c r="E12" i="25"/>
  <c r="D12" i="25"/>
  <c r="I11" i="25"/>
  <c r="H11" i="25"/>
  <c r="G11" i="25"/>
  <c r="F11" i="25"/>
  <c r="E11" i="25"/>
  <c r="D11" i="25"/>
  <c r="C34" i="21"/>
  <c r="F23" i="4"/>
  <c r="F22" i="4"/>
  <c r="F21" i="4"/>
  <c r="F20" i="4"/>
  <c r="F19" i="4"/>
  <c r="F18" i="4"/>
  <c r="F17" i="4"/>
  <c r="F16" i="4"/>
  <c r="F15" i="4"/>
  <c r="F14" i="4"/>
  <c r="C21" i="27"/>
  <c r="C20" i="27"/>
  <c r="C19" i="27"/>
  <c r="C18" i="27"/>
  <c r="C17" i="27"/>
  <c r="C16" i="27"/>
  <c r="C11" i="27"/>
  <c r="C10" i="27"/>
  <c r="D9" i="27"/>
  <c r="C9" i="27"/>
  <c r="C7" i="27"/>
  <c r="C6" i="27"/>
  <c r="C5" i="27"/>
  <c r="D30" i="40"/>
  <c r="D25" i="40"/>
  <c r="D28" i="40"/>
  <c r="D33" i="40"/>
  <c r="D24" i="40"/>
  <c r="D29" i="40"/>
  <c r="D26" i="40"/>
  <c r="D32" i="40"/>
  <c r="D27" i="40"/>
  <c r="D34" i="40"/>
  <c r="D31" i="40"/>
</calcChain>
</file>

<file path=xl/sharedStrings.xml><?xml version="1.0" encoding="utf-8"?>
<sst xmlns="http://schemas.openxmlformats.org/spreadsheetml/2006/main" count="892" uniqueCount="485">
  <si>
    <t>Saematerjal</t>
  </si>
  <si>
    <t>Puidugraanul</t>
  </si>
  <si>
    <t>Pleegitamata paber</t>
  </si>
  <si>
    <t>Vineer</t>
  </si>
  <si>
    <t>Spoon</t>
  </si>
  <si>
    <t>Metsamajandus</t>
  </si>
  <si>
    <t>Puidutööstus</t>
  </si>
  <si>
    <t>Mööblitootmine</t>
  </si>
  <si>
    <t>Puidutooted</t>
  </si>
  <si>
    <t>Puitmööbel ja selle osad</t>
  </si>
  <si>
    <t>Puidust kokkupandavad ehitised</t>
  </si>
  <si>
    <t>Ümarpuit</t>
  </si>
  <si>
    <t>Termomehaaniline puitmass</t>
  </si>
  <si>
    <t>Aasta</t>
  </si>
  <si>
    <t>Metsamajandus ja -varumine</t>
  </si>
  <si>
    <t>Mööblitööstus</t>
  </si>
  <si>
    <t>Allikas: Statistikaamet</t>
  </si>
  <si>
    <t>Allikas: Statisikaamet</t>
  </si>
  <si>
    <t>Paberitööstus</t>
  </si>
  <si>
    <t>*SMI - Keskkonnaagentuuri statistiline metsainventuur</t>
  </si>
  <si>
    <t>Tabel: TT0200: HÕIVATUD</t>
  </si>
  <si>
    <t>..metsamajandus ja metsavarumine</t>
  </si>
  <si>
    <t>..puidutöötlemine ning puit- ja korktoodete tootmine, v.a mööbel; õlest ja punumismaterjalist toodete tootmine</t>
  </si>
  <si>
    <t>..paberi ja pabertoodete tootmine</t>
  </si>
  <si>
    <t>..mööblitootmine</t>
  </si>
  <si>
    <t>http://www.keskkonnainfo.ee/main/index.php/et/component/content/article/518?tmpl=component</t>
  </si>
  <si>
    <t>Keskkonnaagentuuri Metsa aastaraamat, tabelid 3.3.2; 3.5.1</t>
  </si>
  <si>
    <t xml:space="preserve">EMTAK </t>
  </si>
  <si>
    <t>A.02</t>
  </si>
  <si>
    <t>C16</t>
  </si>
  <si>
    <t>C17</t>
  </si>
  <si>
    <t>C31</t>
  </si>
  <si>
    <t>Metsatööstus</t>
  </si>
  <si>
    <t xml:space="preserve">http://empl.ee/statistika/statistika-liikmetele/ </t>
  </si>
  <si>
    <t>`-&gt; eksport-import 12 kuud</t>
  </si>
  <si>
    <t>Puidust ehitusdetailid</t>
  </si>
  <si>
    <t>Rootsi</t>
  </si>
  <si>
    <t>Soome</t>
  </si>
  <si>
    <t>Norra</t>
  </si>
  <si>
    <t>Saksamaa</t>
  </si>
  <si>
    <t>Läti</t>
  </si>
  <si>
    <t>Leedu</t>
  </si>
  <si>
    <t>Kokku</t>
  </si>
  <si>
    <t>Töötlev tööstus</t>
  </si>
  <si>
    <t>muutus</t>
  </si>
  <si>
    <t>Ideed</t>
  </si>
  <si>
    <t>Graafik keskmise palga kohta metsamajanduses, puidu- ja paberitööstuses</t>
  </si>
  <si>
    <t>Eksport metsamajandus, puidu- ja paberi sektori võrdluses. Vähendada välja toodavate tootegruppide arvu</t>
  </si>
  <si>
    <t>Puiduhinnad? (rmk vahelao hinnastatistika alusel)</t>
  </si>
  <si>
    <t>Sissejuhatusse sektorite kirjeldused - missugused ettevõtted on kaasatud emtak koodide alla.</t>
  </si>
  <si>
    <t>Eesti metsa- ja puidusektori lisandväärtus võrreldes Euroopa keskmise ja võimalusel lähinaabritega?</t>
  </si>
  <si>
    <t>Puit pidevprofiiliga</t>
  </si>
  <si>
    <t>Lisaks raiemahule tuua aastate lõikes välja metsa juurdekasv ja metsavaru (raieküps)</t>
  </si>
  <si>
    <t>Keskmine optimaalne raiemaht MAK 2020 järgi</t>
  </si>
  <si>
    <t>Eramets</t>
  </si>
  <si>
    <t xml:space="preserve">Riigimets </t>
  </si>
  <si>
    <t>MAK 2020: Eestis on pikaajaliselt jätkusuutlikuks eesmärgiks kasutada 12–15 milj. m3 metsamaterjali aastas.</t>
  </si>
  <si>
    <t>Metsade juurdekasv</t>
  </si>
  <si>
    <t>Riigimets sisaldab ka muude maade raiet st pole ainult RMK maa.</t>
  </si>
  <si>
    <t>Forest management</t>
  </si>
  <si>
    <t>Wood processing</t>
  </si>
  <si>
    <t>Pulp and paper</t>
  </si>
  <si>
    <t>Furniture industry</t>
  </si>
  <si>
    <t>All goods</t>
  </si>
  <si>
    <t>Wooden construction details</t>
  </si>
  <si>
    <t>Wooden furniture</t>
  </si>
  <si>
    <t>Sawn wood</t>
  </si>
  <si>
    <t>Pellets</t>
  </si>
  <si>
    <t>Roundwood</t>
  </si>
  <si>
    <t>Unbleached paper</t>
  </si>
  <si>
    <t>Plywood</t>
  </si>
  <si>
    <t>Total</t>
  </si>
  <si>
    <t>Puittoodete eksport</t>
  </si>
  <si>
    <t>Kogu eksport</t>
  </si>
  <si>
    <t>Maj. Metsade juurdekasv</t>
  </si>
  <si>
    <t>UNIT:</t>
  </si>
  <si>
    <t>Väärtus</t>
  </si>
  <si>
    <t>Jaan'10</t>
  </si>
  <si>
    <t>Veebr'10</t>
  </si>
  <si>
    <t>Märts'10</t>
  </si>
  <si>
    <t>Apr'10</t>
  </si>
  <si>
    <t>Mai'10</t>
  </si>
  <si>
    <t>Juuni'10</t>
  </si>
  <si>
    <t>Juuli'10</t>
  </si>
  <si>
    <t>Aug'10</t>
  </si>
  <si>
    <t>Sept'10</t>
  </si>
  <si>
    <t>Okt'10</t>
  </si>
  <si>
    <t>Nov'10</t>
  </si>
  <si>
    <t>Dets'10</t>
  </si>
  <si>
    <t>Jaan'11</t>
  </si>
  <si>
    <t>Veebr'11</t>
  </si>
  <si>
    <t>Märts'11</t>
  </si>
  <si>
    <t>Apr'11</t>
  </si>
  <si>
    <t>Mai'11</t>
  </si>
  <si>
    <t>Juuni'11</t>
  </si>
  <si>
    <t>Juuli'11</t>
  </si>
  <si>
    <t>Aug'11</t>
  </si>
  <si>
    <t>Sept'11</t>
  </si>
  <si>
    <t>Okt'11</t>
  </si>
  <si>
    <t>Nov'11</t>
  </si>
  <si>
    <t>Dets'11</t>
  </si>
  <si>
    <t>Jaan'12</t>
  </si>
  <si>
    <t>Veebr'12</t>
  </si>
  <si>
    <t>Märts'12</t>
  </si>
  <si>
    <t>Apr'12</t>
  </si>
  <si>
    <t>Mai'12</t>
  </si>
  <si>
    <t>Juuni'12</t>
  </si>
  <si>
    <t>Juuli'12</t>
  </si>
  <si>
    <t>Aug'12</t>
  </si>
  <si>
    <t>Sept'12</t>
  </si>
  <si>
    <t>Okt'12</t>
  </si>
  <si>
    <t>Nov'12</t>
  </si>
  <si>
    <t>Dets'12</t>
  </si>
  <si>
    <t>Jaan'13</t>
  </si>
  <si>
    <t>Veebr'13</t>
  </si>
  <si>
    <t>Märts'13</t>
  </si>
  <si>
    <t>Apr'13</t>
  </si>
  <si>
    <t>Mai'13</t>
  </si>
  <si>
    <t>Juuni'13</t>
  </si>
  <si>
    <t>Juuli'13</t>
  </si>
  <si>
    <t>Aug'13</t>
  </si>
  <si>
    <t>Sept'13</t>
  </si>
  <si>
    <t>Okt'13</t>
  </si>
  <si>
    <t>Nov'13</t>
  </si>
  <si>
    <t>Dets'13</t>
  </si>
  <si>
    <t>Jaan'14</t>
  </si>
  <si>
    <t>Veebr'14</t>
  </si>
  <si>
    <t>Märts'14</t>
  </si>
  <si>
    <t>Apr'14</t>
  </si>
  <si>
    <t>Mai'14</t>
  </si>
  <si>
    <t>Juuni'14</t>
  </si>
  <si>
    <t>Juuli'14</t>
  </si>
  <si>
    <t>Aug'14</t>
  </si>
  <si>
    <t>Sept'14</t>
  </si>
  <si>
    <t>Okt'14</t>
  </si>
  <si>
    <t>Nov'14</t>
  </si>
  <si>
    <t>Dets'14</t>
  </si>
  <si>
    <t>Jaan'15</t>
  </si>
  <si>
    <t>Veebr'15</t>
  </si>
  <si>
    <t>Märts'15</t>
  </si>
  <si>
    <t>Aprill'15</t>
  </si>
  <si>
    <t>Mai'15</t>
  </si>
  <si>
    <t>Juuni'15</t>
  </si>
  <si>
    <t>Juuli'15</t>
  </si>
  <si>
    <t>August'15</t>
  </si>
  <si>
    <t>Sept'15</t>
  </si>
  <si>
    <t>Okt'15</t>
  </si>
  <si>
    <t>Nov'15</t>
  </si>
  <si>
    <t>Dets'15</t>
  </si>
  <si>
    <t>Jaan'16</t>
  </si>
  <si>
    <t>Veebr'16</t>
  </si>
  <si>
    <t>Märts'16</t>
  </si>
  <si>
    <t>Aprill'16</t>
  </si>
  <si>
    <t>Mai'16</t>
  </si>
  <si>
    <t>Juuni'16</t>
  </si>
  <si>
    <t>Juuli'16</t>
  </si>
  <si>
    <t>August'16</t>
  </si>
  <si>
    <t>Sept'16</t>
  </si>
  <si>
    <t>Okt'16</t>
  </si>
  <si>
    <t>Nov'16</t>
  </si>
  <si>
    <t>Dets'16</t>
  </si>
  <si>
    <t>Puittoodete tootmine  (tp arvuga korr)</t>
  </si>
  <si>
    <t>Töötleva tööstuse keskmine</t>
  </si>
  <si>
    <t>Eesti on metsariik</t>
  </si>
  <si>
    <t>Metsamaa</t>
  </si>
  <si>
    <t>476 milj m3</t>
  </si>
  <si>
    <t>Growing stock 2016 (mln m3)</t>
  </si>
  <si>
    <t>Metsamaa tagavara 2016 (milj m3)</t>
  </si>
  <si>
    <t>475 milj m3</t>
  </si>
  <si>
    <t>Metsamaa tagavara 2015 (milj m3)</t>
  </si>
  <si>
    <t>Rahvusvaheline statistika</t>
  </si>
  <si>
    <t>Eesti</t>
  </si>
  <si>
    <t>metsamaa</t>
  </si>
  <si>
    <t>Riik</t>
  </si>
  <si>
    <t>Raiemaht (eksperthinnang, enne 2007 SMI)</t>
  </si>
  <si>
    <t>Annual felling</t>
  </si>
  <si>
    <t>Increment</t>
  </si>
  <si>
    <t>Metsa majandamine</t>
  </si>
  <si>
    <t>Hõivatuid kokku</t>
  </si>
  <si>
    <t>Lithuania</t>
  </si>
  <si>
    <t>Estonia</t>
  </si>
  <si>
    <t>Latvia</t>
  </si>
  <si>
    <t>Sweden</t>
  </si>
  <si>
    <t>Finland</t>
  </si>
  <si>
    <t>Norway</t>
  </si>
  <si>
    <t>European Union</t>
  </si>
  <si>
    <t>Euroopa Liit</t>
  </si>
  <si>
    <t>Rahvaarv</t>
  </si>
  <si>
    <t>Total export</t>
  </si>
  <si>
    <t>Muu eksport</t>
  </si>
  <si>
    <t>väliskaubandus kokku</t>
  </si>
  <si>
    <t>Töökohad maakonniti</t>
  </si>
  <si>
    <t>Hõivatud metsamajanduses (metsamajandus ja metsavarumine; puidutöötlemine ning puit- ja korktoodete tootmine; paberi ja pabertoodete tootmine; mööblitööstus), 2000-2016*</t>
  </si>
  <si>
    <t>(% hõivatutest)</t>
  </si>
  <si>
    <t>Hiiu maakond</t>
  </si>
  <si>
    <t>Lääne maakond</t>
  </si>
  <si>
    <t>Saare maakond</t>
  </si>
  <si>
    <t>Ida-Virumaa</t>
  </si>
  <si>
    <t>Harjumaa</t>
  </si>
  <si>
    <t>Tartumaa</t>
  </si>
  <si>
    <t>Raplamaa</t>
  </si>
  <si>
    <t>Pärnumaa</t>
  </si>
  <si>
    <t>Põlvamaa</t>
  </si>
  <si>
    <t>Lääne-Virumaa</t>
  </si>
  <si>
    <t>Valgamaa</t>
  </si>
  <si>
    <t>Jõgevamaa</t>
  </si>
  <si>
    <t>Järvamaa</t>
  </si>
  <si>
    <t>Võrumaa</t>
  </si>
  <si>
    <t>Continuously shaped wood</t>
  </si>
  <si>
    <t>Kogu import</t>
  </si>
  <si>
    <t>Puittoodete import</t>
  </si>
  <si>
    <t>Muu import</t>
  </si>
  <si>
    <t>Import of other goods</t>
  </si>
  <si>
    <t xml:space="preserve">Puittoodete tootmine </t>
  </si>
  <si>
    <t>Paber ja pabertooted</t>
  </si>
  <si>
    <t>A02, C16, C17, C31; tööga hõivatud "Kokku"; Investeeringud põhivarasse kokku</t>
  </si>
  <si>
    <t>Mänd</t>
  </si>
  <si>
    <t>Kuusk</t>
  </si>
  <si>
    <t>Kask</t>
  </si>
  <si>
    <t>Haab</t>
  </si>
  <si>
    <t>Sanglepp</t>
  </si>
  <si>
    <t>Hall lepp</t>
  </si>
  <si>
    <t>Teised</t>
  </si>
  <si>
    <t>Pine</t>
  </si>
  <si>
    <t>Aspen</t>
  </si>
  <si>
    <t>Black alder</t>
  </si>
  <si>
    <t>Grey alder</t>
  </si>
  <si>
    <t>Spruce</t>
  </si>
  <si>
    <t>Birch</t>
  </si>
  <si>
    <t>Others</t>
  </si>
  <si>
    <t>Pindala %</t>
  </si>
  <si>
    <t>Riigimets</t>
  </si>
  <si>
    <t>State forest</t>
  </si>
  <si>
    <t>Private forest</t>
  </si>
  <si>
    <t>Pindala</t>
  </si>
  <si>
    <t>Allikas: Statistikaamet/Keskkonnaagentuur</t>
  </si>
  <si>
    <t>Eksport</t>
  </si>
  <si>
    <t>Import</t>
  </si>
  <si>
    <t>Muu paber ja papp</t>
  </si>
  <si>
    <t>Puitlaastplaadid</t>
  </si>
  <si>
    <t>Puitkiudplaadid</t>
  </si>
  <si>
    <t>Tselluloos</t>
  </si>
  <si>
    <t>Puitpakendid</t>
  </si>
  <si>
    <t>Cellulose</t>
  </si>
  <si>
    <t>sektori osakaal</t>
  </si>
  <si>
    <t>Metsa-, puidu-, paberi- ja mööblitööstuse lisandväärtus kokku</t>
  </si>
  <si>
    <t>Puidu-, paberi- ja mööblitööstus</t>
  </si>
  <si>
    <t>Muu töötlev tööstus</t>
  </si>
  <si>
    <t>Tööviljakus hõivatu kohta müügitulu alusel, tuhat eurot</t>
  </si>
  <si>
    <t>A02 Metsamajandus ja metsavarumine</t>
  </si>
  <si>
    <t>C16 Puidutöötlemine, puit- ja korktoodete, punutiste tootmine, v.a mööbel</t>
  </si>
  <si>
    <t>C17 Paberi ja pabertoodete tootmine</t>
  </si>
  <si>
    <t>C31 Mööblitootmine</t>
  </si>
  <si>
    <t>C Töötlev tööstus</t>
  </si>
  <si>
    <t>Tegevusalad kokku</t>
  </si>
  <si>
    <t>All activities</t>
  </si>
  <si>
    <t>Põllumajandusmaa</t>
  </si>
  <si>
    <t>Sood</t>
  </si>
  <si>
    <t>Asustusalad</t>
  </si>
  <si>
    <t>Total land area (ha)</t>
  </si>
  <si>
    <t>Forest land (ha)</t>
  </si>
  <si>
    <t>Maismaa pindala (ha)</t>
  </si>
  <si>
    <t>Agricultural land</t>
  </si>
  <si>
    <t>Urban settlements</t>
  </si>
  <si>
    <t>Thermomechanical pulp</t>
  </si>
  <si>
    <t xml:space="preserve">Statistikaameti tabelid: </t>
  </si>
  <si>
    <t>Hõivatute arv</t>
  </si>
  <si>
    <t>Otsene lisandväärtus hõivatu kohta (€/in)</t>
  </si>
  <si>
    <t>Aasta:</t>
  </si>
  <si>
    <t xml:space="preserve">Aasta: </t>
  </si>
  <si>
    <t>Tšehhi</t>
  </si>
  <si>
    <t>http://www.foresteurope.org/docs/fullsoef2015.pdf</t>
  </si>
  <si>
    <t>Slovakkia</t>
  </si>
  <si>
    <t xml:space="preserve">Allikas: </t>
  </si>
  <si>
    <t>tooted</t>
  </si>
  <si>
    <t>products</t>
  </si>
  <si>
    <t>toode</t>
  </si>
  <si>
    <t>product</t>
  </si>
  <si>
    <t>Allikas: Aastaraamat mets 2016</t>
  </si>
  <si>
    <t>Metsa hektaritagavara/Growing stock per forest land area (m3/ha)</t>
  </si>
  <si>
    <t>Metsa tagavara elaniku kohta/Growing stock per capita (m3/pp)</t>
  </si>
  <si>
    <t>Eesti metsamaa pindala enamuspuuliigiti</t>
  </si>
  <si>
    <t>Metsamaa pindala jagunemine riigi- ja erametsaks</t>
  </si>
  <si>
    <t>Distribution of private and state forest land</t>
  </si>
  <si>
    <t>Graafikul raiemaht: eksperthinnang</t>
  </si>
  <si>
    <t>Allikas: Statistikaamet (tellitud andmed)</t>
  </si>
  <si>
    <t>Metsa- ja puidusektori ettevõtete investeeringud põhivarasse, miljonit eurot</t>
  </si>
  <si>
    <t>Kvartali põhine kiirstatistika viimase aasta kohta: EM041</t>
  </si>
  <si>
    <t>* viimase aasta andmed on korrigeerimata kiirstatistika</t>
  </si>
  <si>
    <t>Lisandväärtus</t>
  </si>
  <si>
    <t>Lisandväärtuse muutus metsa- ja puidusektori ettevõtetes, miljonit eurot</t>
  </si>
  <si>
    <t>Jaan'17</t>
  </si>
  <si>
    <t>Veebr'17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</si>
  <si>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</si>
  <si>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</si>
  <si>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</si>
  <si>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</si>
  <si>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</si>
  <si>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</si>
  <si>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</si>
  <si>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</si>
  <si>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</si>
  <si>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</si>
  <si>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Allikas: Keskkonnaagentuur</t>
  </si>
  <si>
    <t>Range kaitse all metsamaa</t>
  </si>
  <si>
    <t>Majanduspiiranguga metsamaa</t>
  </si>
  <si>
    <t>Majanduspiiranguta metsamaa</t>
  </si>
  <si>
    <t>Muu maismaa ja siseveed</t>
  </si>
  <si>
    <t>Metsamaa tagavara 2017 (milj m3)</t>
  </si>
  <si>
    <t>Growing stock 2017 (mln m3)</t>
  </si>
  <si>
    <t>486 milj m3</t>
  </si>
  <si>
    <t>Rangelt kaitstava metsa (MCPFE class 1.1) osakaal kogu metsa pindalast</t>
  </si>
  <si>
    <t>Sloveenia</t>
  </si>
  <si>
    <t>Venemaa</t>
  </si>
  <si>
    <t>Šveits</t>
  </si>
  <si>
    <t>Top 10 rangelt kaitstava metsa pindalaga Euroopa riiki*</t>
  </si>
  <si>
    <t>* Võrdluse koostanud Euroopa ministrite metsakaitsekonverentsi (MCPFE) kasutatavad kaitsekategooriad erinevad mõnevõrra Eestis kasutatavatest kaitsekategooriatest. Seetõttu ei lange Eesti andmed selles võrdluses täpselt kokku rangelt kaitstava metsamaa pindalaga</t>
  </si>
  <si>
    <t>Keskkonnaagentuuri graafik allolevast raportist</t>
  </si>
  <si>
    <t>Metsamaa osakaal</t>
  </si>
  <si>
    <t>Metsamaa tagavara</t>
  </si>
  <si>
    <t>Riigimetsa osakaal</t>
  </si>
  <si>
    <t>Share of state forest</t>
  </si>
  <si>
    <t>Eesti Mets</t>
  </si>
  <si>
    <t>Eesti Metsa ja puidutööstus</t>
  </si>
  <si>
    <t xml:space="preserve">Töötajate arv </t>
  </si>
  <si>
    <t>Lisandväärtus töötaja kohta</t>
  </si>
  <si>
    <t>Puittoodete ekspordi väärtus kokku</t>
  </si>
  <si>
    <t xml:space="preserve">Viie olulisema ekspordi sihtturu (Rootsi, Soome, Norra, Saksamaa, Taani) osakaal kogu ekspordist </t>
  </si>
  <si>
    <t>Range kaitse aluseid metsi</t>
  </si>
  <si>
    <t>Kokku kaitstavaid metsi</t>
  </si>
  <si>
    <t>Growing stock</t>
  </si>
  <si>
    <t>Strictly protected forest</t>
  </si>
  <si>
    <t>Total protected forest</t>
  </si>
  <si>
    <t>Kogu loodud lisandväärtus</t>
  </si>
  <si>
    <t>Osakaal töötleva tööstuse lisandväärtusest</t>
  </si>
  <si>
    <t>Share of total Estonian added value</t>
  </si>
  <si>
    <t>Puittoodete osakaal Eesti ekspordist</t>
  </si>
  <si>
    <t xml:space="preserve">Total land area </t>
  </si>
  <si>
    <t>Share of forest land</t>
  </si>
  <si>
    <t>Maismaa pindala</t>
  </si>
  <si>
    <t>Estonian Forest</t>
  </si>
  <si>
    <t>Number of employees</t>
  </si>
  <si>
    <t>Added value per employee</t>
  </si>
  <si>
    <t>Total added value</t>
  </si>
  <si>
    <t>Share of processing industries' added value</t>
  </si>
  <si>
    <t>Timber products' share of Estonian export</t>
  </si>
  <si>
    <t>Total export value of  timber products</t>
  </si>
  <si>
    <t>Share of 5 biggest export destinations (Sweden, Finland, Norway, Germany, Denmark) of the whole export</t>
  </si>
  <si>
    <t>Estonian forest and timber industry</t>
  </si>
  <si>
    <t>Estonia is a country of forests</t>
  </si>
  <si>
    <t>Forest land under economic restrictions</t>
  </si>
  <si>
    <t>Mires</t>
  </si>
  <si>
    <t>Strictly protected forest land</t>
  </si>
  <si>
    <t>Forest land with no economic restrictions</t>
  </si>
  <si>
    <t>Other land areas and inland water areas</t>
  </si>
  <si>
    <t>Growing stock 2015  (mln m3)</t>
  </si>
  <si>
    <t>Estonian forest area by dominant species</t>
  </si>
  <si>
    <t>Total number of employees</t>
  </si>
  <si>
    <t>Timber industry</t>
  </si>
  <si>
    <t>Paper industry</t>
  </si>
  <si>
    <t>Added value in Estonian forest and timber industries</t>
  </si>
  <si>
    <t>Added value per employee (€/pp)</t>
  </si>
  <si>
    <t>Processing industry</t>
  </si>
  <si>
    <t>Timber products</t>
  </si>
  <si>
    <t>Export of timber products</t>
  </si>
  <si>
    <t>Export of other goods</t>
  </si>
  <si>
    <t>Import of timber products</t>
  </si>
  <si>
    <t>Veneer sheets</t>
  </si>
  <si>
    <t>Wooden prefabricated buildings</t>
  </si>
  <si>
    <t>Wooden packaging</t>
  </si>
  <si>
    <t>Fiberboards</t>
  </si>
  <si>
    <t>Particle boards</t>
  </si>
  <si>
    <t>Wooden furniture and its parts</t>
  </si>
  <si>
    <t>Other paper and cardboard</t>
  </si>
  <si>
    <t>Production of timber products</t>
  </si>
  <si>
    <t>Total processing industry</t>
  </si>
  <si>
    <t>Paper and paper products</t>
  </si>
  <si>
    <t>Puittoodete ekspordi osakaal kogu ekspordist ekspordi väärtuse järgi, miljardit eurot</t>
  </si>
  <si>
    <t>Puittoodete impordi osakaal kogu impordist impordi väärtuse järgi, miljardit eurot</t>
  </si>
  <si>
    <t>Grand Total</t>
  </si>
  <si>
    <t>Other</t>
  </si>
  <si>
    <t>Muu</t>
  </si>
  <si>
    <t>France</t>
  </si>
  <si>
    <t>Prantsusmaa</t>
  </si>
  <si>
    <t>Netherlands</t>
  </si>
  <si>
    <t>Denmark</t>
  </si>
  <si>
    <t>Taani</t>
  </si>
  <si>
    <t>Germany</t>
  </si>
  <si>
    <t>´-&gt; eksport-import 12 kuud - eksport riigiti väljavõte, riikide rahalised mahud grupeeritult</t>
  </si>
  <si>
    <t>http://empl.ee/statistika/statistika-liikmetele/</t>
  </si>
  <si>
    <r>
      <t>EM001: ETTEVÕTETE LISANDVÄÄRTUS JA TOOTLIKKUSNÄITAJAD --- Tööga hõivatud isikute arv, Aasta, Tegevusala (EMTAK 2008) ning Näitaja Tööviljakus hõivatu kohta müügitulu alusel, tuhat eurotKokku 2015 A02 Metsamajandus ja metsavarumine103.6C16 Puidutöötlemine, puit- ja korktoodete, punutiste tootmine, v.a mööbel117.8C17 Paberi ja pabertoodete tootmine154.8C31 Mööblitootmine66.32016 A02 Metsamajandus ja metsavarumine112.7C16 Puidutöötlemine, puit- ja korktoodete, punutiste tootmine, v.a mööbel115.5C17 Paberi ja pabertoodete tootmine165.7C31 Mööblitootmine68.6</t>
    </r>
    <r>
      <rPr>
        <b/>
        <sz val="11"/>
        <color theme="1"/>
        <rFont val="Calibri"/>
        <family val="2"/>
        <charset val="186"/>
        <scheme val="minor"/>
      </rPr>
      <t>Märkus: </t>
    </r>
  </si>
  <si>
    <t>Jaan'18</t>
  </si>
  <si>
    <t>Veebr'18</t>
  </si>
  <si>
    <t>jaanuar</t>
  </si>
  <si>
    <t>veebruar</t>
  </si>
  <si>
    <t>sept</t>
  </si>
  <si>
    <t>okt</t>
  </si>
  <si>
    <t>nov</t>
  </si>
  <si>
    <t>dets</t>
  </si>
  <si>
    <r>
      <t xml:space="preserve">Statistikaameti tabel: </t>
    </r>
    <r>
      <rPr>
        <b/>
        <u/>
        <sz val="11"/>
        <color rgb="FFFF0000"/>
        <rFont val="Calibri"/>
        <family val="2"/>
        <charset val="186"/>
        <scheme val="minor"/>
      </rPr>
      <t>EM001</t>
    </r>
    <r>
      <rPr>
        <b/>
        <sz val="11"/>
        <color rgb="FFFF0000"/>
        <rFont val="Calibri"/>
        <family val="2"/>
        <charset val="186"/>
        <scheme val="minor"/>
      </rPr>
      <t>: ETTEVÕTETE INVESTEERINGUD PÕHIVARASSE JOOKSEVHINDADES --- Aasta, Tegevusala (EMTAK 2008) ning Näitaja</t>
    </r>
  </si>
  <si>
    <t>Metsamaa tagavara 2019 (milj m3)</t>
  </si>
  <si>
    <t>Growing stock 2019  (mln m3)</t>
  </si>
  <si>
    <t>481 milj m3</t>
  </si>
  <si>
    <t>Kaitstavate metsade pindala ja osakaal kogu metsast 2018</t>
  </si>
  <si>
    <t>lisandväärtus: EM001 (aastase viibega)</t>
  </si>
  <si>
    <t>Madalmaad</t>
  </si>
  <si>
    <t>Poola</t>
  </si>
  <si>
    <t>Poland</t>
  </si>
  <si>
    <t>Metsamaa tagavara 2020 (milj m3)</t>
  </si>
  <si>
    <t>Growing stock 2020  (mln m3)</t>
  </si>
  <si>
    <t>472 milj m3</t>
  </si>
  <si>
    <t>KK07: MAISMAA PINDALA KLIIMAARUANNETES | Aasta ning Maakasutus</t>
  </si>
  <si>
    <t>Soo</t>
  </si>
  <si>
    <t>2020 KK07 järgi</t>
  </si>
  <si>
    <t>Keskkonnaagentuuri SMI</t>
  </si>
  <si>
    <t>Allikas: https://keskkonnaportaal.ee/et/teemad/mets/eesti-statistiline-metsainventuur-smi</t>
  </si>
  <si>
    <t>2021 pindala %</t>
  </si>
  <si>
    <t>Rangelt kaitstavate metsade pindala osakaal (%) metsa ja muu puittaimestikuga kaetud ala kogupindalast. Allikas: State of Europe’s Forests 2020</t>
  </si>
  <si>
    <t>KE0240: ENERGIABILANSS TJ | Näitaja, Kütuse/energia liik ning Aasta</t>
  </si>
  <si>
    <t>Primaarenergia tootmine</t>
  </si>
  <si>
    <t>Primaarsed tahked biokütused (sh küttepuit), TJ</t>
  </si>
  <si>
    <t>Kütused kokku, TJ</t>
  </si>
  <si>
    <t>Tarbitud elektri ja soojuse tootmiseks</t>
  </si>
  <si>
    <t>Mõõtühik: teradžauli
.. Mõiste ei ole rakendatav.
Ümardamise tõttu võivad väärtuste koondandmed erineda liidetavate väärtuste summast.
2012. aastast alates on impordi ja ekspordi andmete hulka arvestatud re-eksport.
1990.-2020. aasta andmed on korrigeeritud 11.02.2022.
Energiabilansi koostamiseks on kasutatud Eurostati välja töötatud tööriista Energy balance builder tool (energiabilansi koostaja).
Rohkem infot https://ec.europa.eu/eurostat/web/energy/data/energy-balances.
Energiabilanss kajastab kõiki riigi statistiliselt olulisi energiatooteid (kütuseid) ning nende tootmist, muundamist ja tarbimist erinevat tüüpi ettevõtjate (sektorite) kaupa.</t>
  </si>
  <si>
    <t>Allikas:</t>
  </si>
  <si>
    <t>Statistikaamet</t>
  </si>
  <si>
    <t>Teised kütused</t>
  </si>
  <si>
    <t>Primaased tahked biokütused</t>
  </si>
  <si>
    <t>Kütused kokku</t>
  </si>
  <si>
    <t>Primaarsete tahkete biokütuste (sh küttepuit) osakaal elektri ja soojuse tootmises</t>
  </si>
  <si>
    <t>Share of primary solid biofuels (including firewood) in electricity and heat production</t>
  </si>
  <si>
    <t>*viimane aasta korreigeerimata kiirstatistika EM041</t>
  </si>
  <si>
    <t>United States</t>
  </si>
  <si>
    <t>ei</t>
  </si>
  <si>
    <t>Keskkonnaagentuur</t>
  </si>
  <si>
    <t>Metsamaa tagavara 2021 (milj m3)</t>
  </si>
  <si>
    <t>456,68 milj m3</t>
  </si>
  <si>
    <t>2022 pindala %</t>
  </si>
  <si>
    <t>https://keskkonnaportaal.ee/et/metsamaa-sh-kaitsealuse-metsamaa-osakaal-eestis</t>
  </si>
  <si>
    <t>Puit ja pabertoodete tootmise mahuindeks (2021=100)</t>
  </si>
  <si>
    <t>Metsamajandus ja metsavarumine</t>
  </si>
  <si>
    <t>Puidutöötlemine ning puit- ja korktoodete tootmine, v.a mööbel; õlest ja punumismaterjalist toodete tootmine</t>
  </si>
  <si>
    <t>Paberi ja pabertoodete tootmine</t>
  </si>
  <si>
    <t>4,53 miljonit ha</t>
  </si>
  <si>
    <t>https://andmed.stat.ee/et/statsql/majandus__valiskaubandus__kaupade_vk/VKK12</t>
  </si>
  <si>
    <t>UUS tabel</t>
  </si>
  <si>
    <t>Metsamaa tagavara 2023 (milj m3)</t>
  </si>
  <si>
    <t>Growing stock 2023  (mln m3)</t>
  </si>
  <si>
    <t>453,77 milj tm</t>
  </si>
  <si>
    <t>VANAD</t>
  </si>
  <si>
    <t>2023 pindala %</t>
  </si>
  <si>
    <t>Allikas: Keskkonnaagantuur, Feliks Sirkas Feliks.Sirkas@Envir.ee</t>
  </si>
  <si>
    <t>Viljandimaa</t>
  </si>
  <si>
    <t>Kaupade eksport kokku Statistikaameti tabel: VKK32: KAUPADE EKSPORT, IMPORT JA NENDE MUUTUS RIIGI JÄRGI 2004 - 2024</t>
  </si>
  <si>
    <t>Kaupade import kokku Statistikaameti tabel: VKK32: KAUPADE EKSPORT, IMPORT JA NENDE MUUTUS RIIGI JÄRGI 2004 - 2024</t>
  </si>
  <si>
    <t>Ühendkuningriik</t>
  </si>
  <si>
    <t>2024 pindala %</t>
  </si>
  <si>
    <t>Total import</t>
  </si>
  <si>
    <t>2025 pindala %</t>
  </si>
  <si>
    <t>Hõivatute arv ja lisandväärtus töötaja kohta metsamajanduses, puidutööstuses, paberitööstuses ja mööblitööstuses kokku</t>
  </si>
  <si>
    <t>Ameerika Ühendriigid</t>
  </si>
  <si>
    <t>United Kingdom</t>
  </si>
  <si>
    <t>Metsamaa tagavara 2024 (milj m3)</t>
  </si>
  <si>
    <t>Growing stock 2024  (mln m3)</t>
  </si>
  <si>
    <t>452,83 milj tm</t>
  </si>
  <si>
    <t>2024, milj. eur</t>
  </si>
  <si>
    <t>Metsamaa tagavara 2025 (milj m3)</t>
  </si>
  <si>
    <t>Growing stock 2025  (mln m3)</t>
  </si>
  <si>
    <t>466,24 milj tm</t>
  </si>
  <si>
    <r>
      <t>Eesti raiemahud aastatel 1999-2025, miljonit m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</si>
  <si>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Aasta lisandväärtuse andmed EM001 (aastase viibega)</t>
  </si>
  <si>
    <t>Metsa- ja puidusektori osakaal Eesti ettevõtete lisandväärtuses (EM001)</t>
  </si>
  <si>
    <t>Kõigi Eesti ettevõtete lisandväärtus (EM001)</t>
  </si>
  <si>
    <t>Töötleva tööstuse ettevõtete lisandväärtus (EM001)</t>
  </si>
  <si>
    <t>Muude ettevõtete lisandväärtus</t>
  </si>
  <si>
    <t>Allikas: Statistikaamet – EM001 (ettevõtete aastastatistika)</t>
  </si>
  <si>
    <t>2023-2025</t>
  </si>
  <si>
    <t>466,24 milj m3</t>
  </si>
  <si>
    <t>ca 29900</t>
  </si>
  <si>
    <t>ca 43586 eur</t>
  </si>
  <si>
    <t>ca 1443 miljonit eurot</t>
  </si>
  <si>
    <t>Osakaal kogu Eesti ettevõtete lisandväärtusest</t>
  </si>
  <si>
    <t>ca 2,65 miljardit eurot</t>
  </si>
  <si>
    <t>Eesti väliskaubanduse bilanss 2014-2025. aastatel, miljonit eurot</t>
  </si>
  <si>
    <t xml:space="preserve"> Eesti puidutoodete peamised ekspordi sihtriigid 2025. aastal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</si>
</sst>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_-* #,##0.00\ _k_r_-;\-* #,##0.00\ _k_r_-;_-* &quot;-&quot;??\ _k_r_-;_-@_-"/>
    <numFmt numFmtId="167" formatCode="General_)"/>
    <numFmt numFmtId="168" formatCode="0.000"/>
    <numFmt numFmtId="169" formatCode="#,##0.0"/>
  </numFmts>
  <fonts count="5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u/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vertAlign val="superscript"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0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0" tint="-0.499984740745262"/>
      <name val="Arial"/>
      <family val="2"/>
      <charset val="186"/>
    </font>
    <font>
      <sz val="10"/>
      <name val="Arial"/>
      <family val="2"/>
      <charset val="186"/>
    </font>
    <font>
      <sz val="11"/>
      <color rgb="FF1F497D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name val="Arial"/>
      <family val="2"/>
      <charset val="186"/>
    </font>
    <font>
      <sz val="10"/>
      <name val="Arial CE"/>
    </font>
    <font>
      <b/>
      <sz val="10"/>
      <color indexed="10"/>
      <name val="Times New Roman"/>
      <family val="1"/>
    </font>
    <font>
      <b/>
      <sz val="8"/>
      <name val="Arial"/>
      <family val="2"/>
    </font>
    <font>
      <b/>
      <sz val="9"/>
      <color theme="1"/>
      <name val="Arial"/>
      <family val="2"/>
      <charset val="186"/>
    </font>
    <font>
      <sz val="9"/>
      <color rgb="FF00000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color rgb="FFFF0000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Roboto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  <charset val="186"/>
      <scheme val="minor"/>
    </font>
    <font>
      <b/>
      <sz val="9"/>
      <color rgb="FF333333"/>
      <name val="Arial"/>
      <family val="2"/>
      <charset val="186"/>
    </font>
    <font>
      <sz val="11"/>
      <color rgb="FF000000"/>
      <name val="Times New Roman"/>
      <family val="1"/>
      <charset val="186"/>
    </font>
    <font>
      <sz val="11"/>
      <color theme="1"/>
      <name val="Karla Medium"/>
      <family val="2"/>
      <charset val="186"/>
    </font>
    <font>
      <sz val="10"/>
      <color rgb="FF333333"/>
      <name val="Calibri"/>
      <family val="2"/>
    </font>
    <font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60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4FAC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6">
    <xf numFmtId="0" fontId="0" fillId="0" borderId="0"/>
    <xf numFmtId="0" fontId="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0" fontId="14" fillId="0" borderId="0"/>
    <xf numFmtId="0" fontId="26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7" fillId="7" borderId="0">
      <alignment horizontal="left"/>
    </xf>
    <xf numFmtId="0" fontId="28" fillId="7" borderId="2">
      <alignment wrapText="1"/>
    </xf>
    <xf numFmtId="0" fontId="9" fillId="0" borderId="0"/>
    <xf numFmtId="0" fontId="9" fillId="0" borderId="0"/>
    <xf numFmtId="167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2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31" fillId="0" borderId="0"/>
    <xf numFmtId="4" fontId="32" fillId="0" borderId="3">
      <alignment horizontal="left" textRotation="135"/>
    </xf>
    <xf numFmtId="0" fontId="28" fillId="7" borderId="1"/>
    <xf numFmtId="0" fontId="33" fillId="7" borderId="0"/>
    <xf numFmtId="0" fontId="9" fillId="0" borderId="0"/>
    <xf numFmtId="0" fontId="9" fillId="0" borderId="0"/>
    <xf numFmtId="0" fontId="42" fillId="0" borderId="0" applyNumberFormat="0" applyBorder="0" applyAlignment="0"/>
  </cellStyleXfs>
  <cellXfs count="19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0" xfId="0" applyFont="1"/>
    <xf numFmtId="0" fontId="6" fillId="0" borderId="0" xfId="0" applyFont="1" applyAlignment="1" applyProtection="1">
      <alignment horizontal="left"/>
      <protection locked="0"/>
    </xf>
    <xf numFmtId="0" fontId="7" fillId="0" borderId="0" xfId="1" applyAlignment="1"/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/>
    <xf numFmtId="0" fontId="8" fillId="0" borderId="1" xfId="0" applyFont="1" applyBorder="1" applyAlignment="1">
      <alignment horizontal="left" wrapText="1"/>
    </xf>
    <xf numFmtId="0" fontId="10" fillId="0" borderId="0" xfId="0" applyFont="1"/>
    <xf numFmtId="1" fontId="0" fillId="0" borderId="0" xfId="0" applyNumberFormat="1"/>
    <xf numFmtId="0" fontId="0" fillId="0" borderId="0" xfId="0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/>
    <xf numFmtId="0" fontId="12" fillId="0" borderId="0" xfId="0" applyFont="1" applyAlignment="1" applyProtection="1">
      <alignment horizontal="left"/>
      <protection locked="0"/>
    </xf>
    <xf numFmtId="1" fontId="0" fillId="0" borderId="1" xfId="0" applyNumberFormat="1" applyBorder="1"/>
    <xf numFmtId="0" fontId="0" fillId="0" borderId="0" xfId="0" applyAlignment="1" applyProtection="1">
      <alignment horizontal="left"/>
      <protection locked="0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12" fillId="2" borderId="0" xfId="0" applyFont="1" applyFill="1" applyAlignment="1" applyProtection="1">
      <alignment horizontal="left"/>
      <protection locked="0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1" xfId="0" applyFont="1" applyBorder="1"/>
    <xf numFmtId="165" fontId="22" fillId="0" borderId="1" xfId="6" applyNumberFormat="1" applyFont="1" applyBorder="1"/>
    <xf numFmtId="165" fontId="19" fillId="0" borderId="1" xfId="0" applyNumberFormat="1" applyFont="1" applyBorder="1"/>
    <xf numFmtId="0" fontId="23" fillId="0" borderId="1" xfId="6" applyFont="1" applyBorder="1"/>
    <xf numFmtId="9" fontId="19" fillId="0" borderId="0" xfId="4" applyFont="1"/>
    <xf numFmtId="0" fontId="23" fillId="0" borderId="0" xfId="6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" fontId="25" fillId="0" borderId="0" xfId="0" applyNumberFormat="1" applyFont="1"/>
    <xf numFmtId="0" fontId="18" fillId="0" borderId="0" xfId="0" applyFont="1"/>
    <xf numFmtId="0" fontId="9" fillId="0" borderId="0" xfId="33"/>
    <xf numFmtId="0" fontId="17" fillId="0" borderId="0" xfId="33" applyFont="1" applyAlignment="1">
      <alignment vertical="top"/>
    </xf>
    <xf numFmtId="0" fontId="0" fillId="2" borderId="0" xfId="0" applyFill="1" applyAlignment="1" applyProtection="1">
      <alignment horizontal="left"/>
      <protection locked="0"/>
    </xf>
    <xf numFmtId="0" fontId="4" fillId="0" borderId="0" xfId="0" applyFont="1"/>
    <xf numFmtId="0" fontId="0" fillId="0" borderId="1" xfId="0" applyBorder="1" applyAlignment="1">
      <alignment horizontal="left"/>
    </xf>
    <xf numFmtId="9" fontId="0" fillId="0" borderId="0" xfId="4" applyFont="1"/>
    <xf numFmtId="164" fontId="0" fillId="0" borderId="0" xfId="4" applyNumberFormat="1" applyFont="1"/>
    <xf numFmtId="9" fontId="0" fillId="0" borderId="0" xfId="0" applyNumberFormat="1"/>
    <xf numFmtId="0" fontId="0" fillId="0" borderId="1" xfId="0" applyBorder="1" applyAlignment="1">
      <alignment horizontal="left" indent="2"/>
    </xf>
    <xf numFmtId="0" fontId="0" fillId="3" borderId="1" xfId="0" applyFill="1" applyBorder="1"/>
    <xf numFmtId="0" fontId="2" fillId="0" borderId="1" xfId="0" applyFont="1" applyBorder="1"/>
    <xf numFmtId="9" fontId="2" fillId="0" borderId="1" xfId="4" applyFont="1" applyBorder="1" applyAlignment="1">
      <alignment wrapText="1"/>
    </xf>
    <xf numFmtId="0" fontId="3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5" fontId="22" fillId="0" borderId="0" xfId="6" applyNumberFormat="1" applyFont="1"/>
    <xf numFmtId="165" fontId="19" fillId="0" borderId="0" xfId="0" applyNumberFormat="1" applyFont="1"/>
    <xf numFmtId="3" fontId="0" fillId="0" borderId="1" xfId="0" applyNumberFormat="1" applyBorder="1"/>
    <xf numFmtId="0" fontId="16" fillId="0" borderId="0" xfId="0" applyFont="1"/>
    <xf numFmtId="0" fontId="10" fillId="0" borderId="1" xfId="0" applyFont="1" applyBorder="1"/>
    <xf numFmtId="0" fontId="34" fillId="0" borderId="4" xfId="0" applyFont="1" applyBorder="1" applyAlignment="1">
      <alignment horizontal="left" vertical="top"/>
    </xf>
    <xf numFmtId="0" fontId="35" fillId="8" borderId="1" xfId="0" applyFont="1" applyFill="1" applyBorder="1" applyAlignment="1">
      <alignment horizontal="left" vertical="top" wrapText="1" indent="1"/>
    </xf>
    <xf numFmtId="164" fontId="0" fillId="0" borderId="1" xfId="4" applyNumberFormat="1" applyFont="1" applyBorder="1"/>
    <xf numFmtId="9" fontId="0" fillId="0" borderId="1" xfId="4" applyFont="1" applyBorder="1"/>
    <xf numFmtId="168" fontId="0" fillId="0" borderId="1" xfId="0" applyNumberFormat="1" applyBorder="1"/>
    <xf numFmtId="0" fontId="8" fillId="0" borderId="1" xfId="0" applyFont="1" applyBorder="1" applyAlignment="1">
      <alignment wrapText="1"/>
    </xf>
    <xf numFmtId="164" fontId="0" fillId="0" borderId="1" xfId="0" applyNumberFormat="1" applyBorder="1"/>
    <xf numFmtId="164" fontId="0" fillId="0" borderId="5" xfId="0" applyNumberFormat="1" applyBorder="1"/>
    <xf numFmtId="1" fontId="0" fillId="3" borderId="1" xfId="0" applyNumberFormat="1" applyFill="1" applyBorder="1"/>
    <xf numFmtId="164" fontId="0" fillId="0" borderId="0" xfId="0" applyNumberFormat="1"/>
    <xf numFmtId="164" fontId="2" fillId="0" borderId="1" xfId="4" applyNumberFormat="1" applyFont="1" applyBorder="1"/>
    <xf numFmtId="164" fontId="12" fillId="0" borderId="1" xfId="4" applyNumberFormat="1" applyFont="1" applyBorder="1"/>
    <xf numFmtId="0" fontId="2" fillId="0" borderId="6" xfId="0" applyFont="1" applyBorder="1"/>
    <xf numFmtId="0" fontId="4" fillId="0" borderId="0" xfId="0" applyFont="1" applyAlignment="1">
      <alignment horizontal="center"/>
    </xf>
    <xf numFmtId="9" fontId="0" fillId="0" borderId="1" xfId="0" applyNumberFormat="1" applyBorder="1"/>
    <xf numFmtId="0" fontId="36" fillId="0" borderId="1" xfId="0" applyFont="1" applyBorder="1" applyAlignment="1">
      <alignment wrapText="1"/>
    </xf>
    <xf numFmtId="0" fontId="36" fillId="3" borderId="1" xfId="0" applyFont="1" applyFill="1" applyBorder="1" applyAlignment="1">
      <alignment wrapText="1"/>
    </xf>
    <xf numFmtId="0" fontId="37" fillId="0" borderId="0" xfId="0" applyFont="1" applyAlignment="1">
      <alignment wrapText="1"/>
    </xf>
    <xf numFmtId="0" fontId="36" fillId="0" borderId="1" xfId="0" applyFont="1" applyBorder="1"/>
    <xf numFmtId="0" fontId="36" fillId="0" borderId="1" xfId="0" applyFont="1" applyBorder="1" applyAlignment="1">
      <alignment horizontal="left" indent="2"/>
    </xf>
    <xf numFmtId="0" fontId="36" fillId="0" borderId="0" xfId="0" applyFont="1"/>
    <xf numFmtId="0" fontId="36" fillId="5" borderId="0" xfId="0" applyFont="1" applyFill="1"/>
    <xf numFmtId="0" fontId="36" fillId="6" borderId="0" xfId="0" applyFont="1" applyFill="1"/>
    <xf numFmtId="0" fontId="36" fillId="2" borderId="0" xfId="0" applyFont="1" applyFill="1" applyAlignment="1" applyProtection="1">
      <alignment horizontal="left"/>
      <protection locked="0"/>
    </xf>
    <xf numFmtId="0" fontId="9" fillId="0" borderId="0" xfId="2"/>
    <xf numFmtId="0" fontId="12" fillId="0" borderId="0" xfId="0" applyFont="1"/>
    <xf numFmtId="0" fontId="9" fillId="0" borderId="1" xfId="2" applyBorder="1"/>
    <xf numFmtId="0" fontId="17" fillId="0" borderId="1" xfId="2" applyFont="1" applyBorder="1"/>
    <xf numFmtId="9" fontId="12" fillId="0" borderId="1" xfId="3" applyFont="1" applyBorder="1"/>
    <xf numFmtId="1" fontId="12" fillId="0" borderId="1" xfId="3" applyNumberFormat="1" applyFont="1" applyBorder="1"/>
    <xf numFmtId="0" fontId="7" fillId="0" borderId="0" xfId="1"/>
    <xf numFmtId="0" fontId="17" fillId="0" borderId="0" xfId="2" applyFont="1"/>
    <xf numFmtId="0" fontId="16" fillId="0" borderId="0" xfId="2" applyFont="1"/>
    <xf numFmtId="0" fontId="0" fillId="0" borderId="6" xfId="0" applyBorder="1"/>
    <xf numFmtId="0" fontId="8" fillId="0" borderId="1" xfId="0" applyFont="1" applyBorder="1" applyAlignment="1">
      <alignment horizontal="left"/>
    </xf>
    <xf numFmtId="3" fontId="0" fillId="0" borderId="0" xfId="0" applyNumberFormat="1"/>
    <xf numFmtId="2" fontId="0" fillId="0" borderId="1" xfId="0" applyNumberFormat="1" applyBorder="1"/>
    <xf numFmtId="4" fontId="0" fillId="0" borderId="1" xfId="0" applyNumberFormat="1" applyBorder="1"/>
    <xf numFmtId="10" fontId="0" fillId="0" borderId="0" xfId="0" applyNumberFormat="1"/>
    <xf numFmtId="10" fontId="0" fillId="3" borderId="0" xfId="0" applyNumberFormat="1" applyFill="1"/>
    <xf numFmtId="0" fontId="0" fillId="3" borderId="1" xfId="0" applyFill="1" applyBorder="1" applyAlignment="1">
      <alignment horizontal="left" indent="2"/>
    </xf>
    <xf numFmtId="0" fontId="0" fillId="0" borderId="7" xfId="0" applyBorder="1" applyAlignment="1">
      <alignment horizontal="left"/>
    </xf>
    <xf numFmtId="0" fontId="0" fillId="0" borderId="7" xfId="0" applyBorder="1"/>
    <xf numFmtId="0" fontId="38" fillId="0" borderId="0" xfId="0" applyFont="1"/>
    <xf numFmtId="0" fontId="0" fillId="0" borderId="0" xfId="0" applyAlignment="1">
      <alignment vertical="center" wrapText="1"/>
    </xf>
    <xf numFmtId="3" fontId="0" fillId="3" borderId="1" xfId="0" applyNumberFormat="1" applyFill="1" applyBorder="1"/>
    <xf numFmtId="4" fontId="0" fillId="0" borderId="0" xfId="0" applyNumberFormat="1"/>
    <xf numFmtId="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39" fillId="0" borderId="0" xfId="0" applyFont="1"/>
    <xf numFmtId="3" fontId="39" fillId="0" borderId="0" xfId="0" applyNumberFormat="1" applyFont="1"/>
    <xf numFmtId="3" fontId="40" fillId="3" borderId="1" xfId="0" applyNumberFormat="1" applyFont="1" applyFill="1" applyBorder="1"/>
    <xf numFmtId="3" fontId="40" fillId="0" borderId="0" xfId="0" applyNumberFormat="1" applyFont="1"/>
    <xf numFmtId="3" fontId="40" fillId="0" borderId="1" xfId="0" applyNumberFormat="1" applyFont="1" applyBorder="1"/>
    <xf numFmtId="3" fontId="40" fillId="0" borderId="6" xfId="0" applyNumberFormat="1" applyFont="1" applyBorder="1"/>
    <xf numFmtId="0" fontId="41" fillId="0" borderId="0" xfId="0" applyFont="1" applyAlignment="1">
      <alignment wrapText="1"/>
    </xf>
    <xf numFmtId="164" fontId="0" fillId="0" borderId="8" xfId="4" applyNumberFormat="1" applyFont="1" applyFill="1" applyBorder="1"/>
    <xf numFmtId="164" fontId="2" fillId="0" borderId="0" xfId="0" applyNumberFormat="1" applyFont="1"/>
    <xf numFmtId="0" fontId="43" fillId="0" borderId="0" xfId="35" applyFont="1"/>
    <xf numFmtId="0" fontId="42" fillId="0" borderId="0" xfId="35"/>
    <xf numFmtId="0" fontId="44" fillId="0" borderId="0" xfId="35" applyNumberFormat="1" applyFont="1"/>
    <xf numFmtId="0" fontId="44" fillId="0" borderId="0" xfId="35" applyFont="1" applyAlignment="1">
      <alignment wrapText="1"/>
    </xf>
    <xf numFmtId="1" fontId="42" fillId="0" borderId="0" xfId="35" applyNumberFormat="1"/>
    <xf numFmtId="0" fontId="0" fillId="3" borderId="0" xfId="0" applyFill="1"/>
    <xf numFmtId="10" fontId="0" fillId="0" borderId="1" xfId="0" applyNumberFormat="1" applyBorder="1"/>
    <xf numFmtId="165" fontId="12" fillId="0" borderId="1" xfId="0" applyNumberFormat="1" applyFont="1" applyBorder="1"/>
    <xf numFmtId="165" fontId="0" fillId="0" borderId="1" xfId="0" applyNumberFormat="1" applyBorder="1"/>
    <xf numFmtId="0" fontId="12" fillId="3" borderId="1" xfId="0" applyFont="1" applyFill="1" applyBorder="1"/>
    <xf numFmtId="0" fontId="44" fillId="0" borderId="0" xfId="35" applyNumberFormat="1" applyFont="1" applyAlignment="1"/>
    <xf numFmtId="3" fontId="0" fillId="0" borderId="0" xfId="0" applyNumberFormat="1" applyAlignment="1">
      <alignment wrapText="1"/>
    </xf>
    <xf numFmtId="165" fontId="0" fillId="0" borderId="6" xfId="0" applyNumberFormat="1" applyBorder="1"/>
    <xf numFmtId="164" fontId="7" fillId="0" borderId="0" xfId="1" applyNumberFormat="1"/>
    <xf numFmtId="1" fontId="3" fillId="3" borderId="1" xfId="0" applyNumberFormat="1" applyFont="1" applyFill="1" applyBorder="1"/>
    <xf numFmtId="0" fontId="44" fillId="0" borderId="0" xfId="0" applyFont="1"/>
    <xf numFmtId="1" fontId="36" fillId="0" borderId="0" xfId="0" applyNumberFormat="1" applyFont="1"/>
    <xf numFmtId="0" fontId="0" fillId="2" borderId="0" xfId="0" applyFill="1"/>
    <xf numFmtId="0" fontId="12" fillId="0" borderId="1" xfId="0" applyFont="1" applyBorder="1"/>
    <xf numFmtId="165" fontId="0" fillId="3" borderId="1" xfId="0" applyNumberFormat="1" applyFill="1" applyBorder="1"/>
    <xf numFmtId="3" fontId="46" fillId="0" borderId="0" xfId="0" applyNumberFormat="1" applyFont="1" applyAlignment="1">
      <alignment vertical="center"/>
    </xf>
    <xf numFmtId="165" fontId="0" fillId="3" borderId="7" xfId="0" applyNumberFormat="1" applyFill="1" applyBorder="1"/>
    <xf numFmtId="0" fontId="8" fillId="0" borderId="9" xfId="0" applyFont="1" applyBorder="1" applyAlignment="1">
      <alignment horizontal="left" wrapText="1"/>
    </xf>
    <xf numFmtId="1" fontId="3" fillId="0" borderId="9" xfId="0" applyNumberFormat="1" applyFont="1" applyBorder="1"/>
    <xf numFmtId="0" fontId="8" fillId="0" borderId="0" xfId="0" applyFont="1" applyAlignment="1">
      <alignment horizontal="left" wrapText="1"/>
    </xf>
    <xf numFmtId="1" fontId="3" fillId="0" borderId="0" xfId="0" applyNumberFormat="1" applyFont="1"/>
    <xf numFmtId="0" fontId="0" fillId="0" borderId="9" xfId="0" applyBorder="1"/>
    <xf numFmtId="0" fontId="2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vertical="center" wrapText="1"/>
    </xf>
    <xf numFmtId="0" fontId="2" fillId="12" borderId="0" xfId="0" applyFont="1" applyFill="1"/>
    <xf numFmtId="9" fontId="12" fillId="0" borderId="5" xfId="3" applyFont="1" applyBorder="1"/>
    <xf numFmtId="0" fontId="9" fillId="0" borderId="7" xfId="2" applyBorder="1"/>
    <xf numFmtId="4" fontId="9" fillId="0" borderId="10" xfId="2" applyNumberFormat="1" applyBorder="1"/>
    <xf numFmtId="0" fontId="17" fillId="0" borderId="2" xfId="2" applyFont="1" applyBorder="1"/>
    <xf numFmtId="0" fontId="36" fillId="3" borderId="1" xfId="0" applyFont="1" applyFill="1" applyBorder="1"/>
    <xf numFmtId="1" fontId="0" fillId="0" borderId="9" xfId="0" applyNumberFormat="1" applyBorder="1"/>
    <xf numFmtId="3" fontId="0" fillId="0" borderId="7" xfId="0" applyNumberFormat="1" applyBorder="1"/>
    <xf numFmtId="0" fontId="0" fillId="0" borderId="7" xfId="0" applyBorder="1" applyAlignment="1">
      <alignment wrapText="1"/>
    </xf>
    <xf numFmtId="1" fontId="10" fillId="0" borderId="1" xfId="0" applyNumberFormat="1" applyFont="1" applyBorder="1"/>
    <xf numFmtId="0" fontId="45" fillId="0" borderId="1" xfId="0" applyFont="1" applyBorder="1"/>
    <xf numFmtId="1" fontId="45" fillId="0" borderId="1" xfId="0" applyNumberFormat="1" applyFont="1" applyBorder="1"/>
    <xf numFmtId="3" fontId="36" fillId="0" borderId="1" xfId="0" applyNumberFormat="1" applyFont="1" applyBorder="1"/>
    <xf numFmtId="1" fontId="36" fillId="0" borderId="1" xfId="0" applyNumberFormat="1" applyFont="1" applyBorder="1"/>
    <xf numFmtId="169" fontId="0" fillId="0" borderId="0" xfId="0" applyNumberFormat="1"/>
    <xf numFmtId="1" fontId="2" fillId="0" borderId="0" xfId="3" applyNumberFormat="1" applyFont="1" applyBorder="1"/>
    <xf numFmtId="4" fontId="9" fillId="0" borderId="0" xfId="2" applyNumberFormat="1"/>
    <xf numFmtId="3" fontId="0" fillId="0" borderId="11" xfId="0" applyNumberFormat="1" applyBorder="1"/>
    <xf numFmtId="1" fontId="36" fillId="0" borderId="1" xfId="4" applyNumberFormat="1" applyFont="1" applyBorder="1"/>
    <xf numFmtId="165" fontId="36" fillId="0" borderId="1" xfId="0" applyNumberFormat="1" applyFont="1" applyBorder="1"/>
    <xf numFmtId="2" fontId="0" fillId="0" borderId="0" xfId="0" applyNumberFormat="1"/>
    <xf numFmtId="1" fontId="1" fillId="0" borderId="6" xfId="0" applyNumberFormat="1" applyFont="1" applyBorder="1"/>
    <xf numFmtId="1" fontId="1" fillId="0" borderId="0" xfId="0" applyNumberFormat="1" applyFont="1"/>
    <xf numFmtId="165" fontId="1" fillId="0" borderId="0" xfId="0" applyNumberFormat="1" applyFont="1"/>
    <xf numFmtId="0" fontId="36" fillId="3" borderId="1" xfId="0" applyFont="1" applyFill="1" applyBorder="1" applyAlignment="1">
      <alignment horizontal="left" indent="2"/>
    </xf>
    <xf numFmtId="164" fontId="0" fillId="3" borderId="5" xfId="0" applyNumberFormat="1" applyFill="1" applyBorder="1"/>
    <xf numFmtId="3" fontId="40" fillId="3" borderId="1" xfId="0" applyNumberFormat="1" applyFont="1" applyFill="1" applyBorder="1" applyAlignment="1">
      <alignment horizontal="left"/>
    </xf>
    <xf numFmtId="3" fontId="40" fillId="0" borderId="1" xfId="0" applyNumberFormat="1" applyFont="1" applyBorder="1" applyAlignment="1">
      <alignment horizontal="left"/>
    </xf>
    <xf numFmtId="3" fontId="47" fillId="3" borderId="1" xfId="0" applyNumberFormat="1" applyFont="1" applyFill="1" applyBorder="1" applyAlignment="1">
      <alignment vertical="top"/>
    </xf>
    <xf numFmtId="0" fontId="40" fillId="3" borderId="1" xfId="0" applyFont="1" applyFill="1" applyBorder="1" applyAlignment="1">
      <alignment horizontal="left"/>
    </xf>
    <xf numFmtId="3" fontId="47" fillId="0" borderId="1" xfId="0" applyNumberFormat="1" applyFont="1" applyBorder="1" applyAlignment="1">
      <alignment vertical="center"/>
    </xf>
    <xf numFmtId="3" fontId="47" fillId="0" borderId="1" xfId="0" applyNumberFormat="1" applyFont="1" applyBorder="1" applyAlignment="1">
      <alignment vertical="top"/>
    </xf>
    <xf numFmtId="3" fontId="0" fillId="3" borderId="0" xfId="0" applyNumberFormat="1" applyFill="1"/>
    <xf numFmtId="0" fontId="48" fillId="0" borderId="1" xfId="0" applyFont="1" applyBorder="1" applyAlignment="1">
      <alignment wrapText="1"/>
    </xf>
    <xf numFmtId="1" fontId="1" fillId="0" borderId="1" xfId="0" applyNumberFormat="1" applyFont="1" applyBorder="1"/>
    <xf numFmtId="3" fontId="1" fillId="0" borderId="1" xfId="0" applyNumberFormat="1" applyFont="1" applyBorder="1"/>
    <xf numFmtId="0" fontId="17" fillId="0" borderId="1" xfId="33" applyFont="1" applyBorder="1"/>
    <xf numFmtId="0" fontId="9" fillId="0" borderId="1" xfId="33" applyBorder="1"/>
    <xf numFmtId="168" fontId="0" fillId="0" borderId="0" xfId="0" applyNumberFormat="1"/>
    <xf numFmtId="168" fontId="9" fillId="0" borderId="1" xfId="2" applyNumberFormat="1" applyBorder="1"/>
    <xf numFmtId="3" fontId="49" fillId="0" borderId="1" xfId="0" applyNumberFormat="1" applyFont="1" applyBorder="1"/>
    <xf numFmtId="3" fontId="49" fillId="0" borderId="1" xfId="0" applyNumberFormat="1" applyFont="1" applyBorder="1" applyAlignment="1">
      <alignment horizontal="right" vertical="center"/>
    </xf>
    <xf numFmtId="3" fontId="50" fillId="0" borderId="1" xfId="2" applyNumberFormat="1" applyFont="1" applyBorder="1"/>
    <xf numFmtId="9" fontId="50" fillId="0" borderId="1" xfId="2" applyNumberFormat="1" applyFont="1" applyBorder="1"/>
    <xf numFmtId="1" fontId="3" fillId="0" borderId="1" xfId="3" applyNumberFormat="1" applyFont="1" applyFill="1" applyBorder="1"/>
    <xf numFmtId="0" fontId="4" fillId="0" borderId="0" xfId="0" applyFont="1" applyAlignment="1">
      <alignment horizontal="center"/>
    </xf>
    <xf numFmtId="0" fontId="44" fillId="0" borderId="0" xfId="35" applyFont="1" applyAlignment="1">
      <alignment horizontal="center" wrapText="1"/>
    </xf>
    <xf numFmtId="0" fontId="42" fillId="0" borderId="0" xfId="35" applyAlignment="1">
      <alignment horizontal="center" wrapText="1"/>
    </xf>
  </cellXfs>
  <cellStyles count="36">
    <cellStyle name="ANCLAS,REZONES Y SUS PARTES,DE FUNDICION,DE HIERRO O DE ACERO" xfId="7" xr:uid="{00000000-0005-0000-0000-000000000000}"/>
    <cellStyle name="Comma 2" xfId="8" xr:uid="{00000000-0005-0000-0000-000002000000}"/>
    <cellStyle name="gap" xfId="9" xr:uid="{00000000-0005-0000-0000-000003000000}"/>
    <cellStyle name="Hüperlink" xfId="1" builtinId="8"/>
    <cellStyle name="level1a" xfId="10" xr:uid="{00000000-0005-0000-0000-000005000000}"/>
    <cellStyle name="Normaallaad" xfId="0" builtinId="0"/>
    <cellStyle name="Normaallaad 3" xfId="6" xr:uid="{00000000-0005-0000-0000-000006000000}"/>
    <cellStyle name="Normaallaad 3 2" xfId="34" xr:uid="{00000000-0005-0000-0000-000007000000}"/>
    <cellStyle name="Normaallaad 4" xfId="35" xr:uid="{7E07F449-C5E0-4E36-B3DC-C1E8A5B3B2CD}"/>
    <cellStyle name="Normal 10" xfId="11" xr:uid="{00000000-0005-0000-0000-000009000000}"/>
    <cellStyle name="Normal 11" xfId="12" xr:uid="{00000000-0005-0000-0000-00000A000000}"/>
    <cellStyle name="Normal 12" xfId="13" xr:uid="{00000000-0005-0000-0000-00000B000000}"/>
    <cellStyle name="Normal 13" xfId="14" xr:uid="{00000000-0005-0000-0000-00000C000000}"/>
    <cellStyle name="Normal 14" xfId="15" xr:uid="{00000000-0005-0000-0000-00000D000000}"/>
    <cellStyle name="Normal 15" xfId="16" xr:uid="{00000000-0005-0000-0000-00000E000000}"/>
    <cellStyle name="Normal 16" xfId="17" xr:uid="{00000000-0005-0000-0000-00000F000000}"/>
    <cellStyle name="Normal 17" xfId="18" xr:uid="{00000000-0005-0000-0000-000010000000}"/>
    <cellStyle name="Normal 2" xfId="2" xr:uid="{00000000-0005-0000-0000-000011000000}"/>
    <cellStyle name="Normal 2 2" xfId="19" xr:uid="{00000000-0005-0000-0000-000012000000}"/>
    <cellStyle name="Normal 3" xfId="20" xr:uid="{00000000-0005-0000-0000-000013000000}"/>
    <cellStyle name="Normal 3 2" xfId="21" xr:uid="{00000000-0005-0000-0000-000014000000}"/>
    <cellStyle name="Normal 4" xfId="22" xr:uid="{00000000-0005-0000-0000-000015000000}"/>
    <cellStyle name="Normal 4 2" xfId="23" xr:uid="{00000000-0005-0000-0000-000016000000}"/>
    <cellStyle name="Normal 5" xfId="5" xr:uid="{00000000-0005-0000-0000-000017000000}"/>
    <cellStyle name="Normal 5 2" xfId="24" xr:uid="{00000000-0005-0000-0000-000018000000}"/>
    <cellStyle name="Normal 6" xfId="25" xr:uid="{00000000-0005-0000-0000-000019000000}"/>
    <cellStyle name="Normal 7" xfId="26" xr:uid="{00000000-0005-0000-0000-00001A000000}"/>
    <cellStyle name="Normal 8" xfId="27" xr:uid="{00000000-0005-0000-0000-00001B000000}"/>
    <cellStyle name="Normal 9" xfId="28" xr:uid="{00000000-0005-0000-0000-00001C000000}"/>
    <cellStyle name="Normal_trend_paring10" xfId="33" xr:uid="{00000000-0005-0000-0000-00001D000000}"/>
    <cellStyle name="normální_TP031" xfId="29" xr:uid="{00000000-0005-0000-0000-00001E000000}"/>
    <cellStyle name="nouveau" xfId="30" xr:uid="{00000000-0005-0000-0000-00001F000000}"/>
    <cellStyle name="Percent 2" xfId="3" xr:uid="{00000000-0005-0000-0000-000021000000}"/>
    <cellStyle name="Protsent" xfId="4" builtinId="5"/>
    <cellStyle name="row" xfId="31" xr:uid="{00000000-0005-0000-0000-000022000000}"/>
    <cellStyle name="title1" xfId="32" xr:uid="{00000000-0005-0000-0000-000023000000}"/>
  </cellStyles>
  <dxfs count="0"/>
  <tableStyles count="0" defaultTableStyle="TableStyleMedium2" defaultPivotStyle="PivotStyleLight16"/>
  <colors>
    <mruColors>
      <color rgb="FF032E69"/>
      <color rgb="FF00B5D9"/>
      <color rgb="FFC7EDF5"/>
      <color rgb="FF033D8A"/>
      <color rgb="FFECECEC"/>
      <color rgb="FF0078B5"/>
      <color rgb="FF8CB5AD"/>
      <color rgb="FF7798AB"/>
      <color rgb="FFFCECC9"/>
      <color rgb="FFF2E8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13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14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15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16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21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22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Eesti maismaa jagunemine kategooriateks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62-4183-999C-EBD07B6B56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06F-4CC8-9778-715703EAEB8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62-4183-999C-EBD07B6B56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06F-4CC8-9778-715703EAEB8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62-4183-999C-EBD07B6B567D}"/>
              </c:ext>
            </c:extLst>
          </c:dPt>
          <c:dLbls>
            <c:dLbl>
              <c:idx val="0"/>
              <c:layout>
                <c:manualLayout>
                  <c:x val="-0.11671725157707309"/>
                  <c:y val="1.493451422456065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B62-4183-999C-EBD07B6B567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('1'!$A$6,'1'!$A$7,'1'!$A$11,'1'!$A$12,'1'!$A$13,'1'!$A$14)</c15:sqref>
                  </c15:fullRef>
                </c:ext>
              </c:extLst>
              <c:f>('1'!$A$7,'1'!$A$11,'1'!$A$12,'1'!$A$13,'1'!$A$14)</c:f>
              <c:strCache>
                <c:ptCount val="5"/>
                <c:pt idx="0">
                  <c:v>Metsamaa</c:v>
                </c:pt>
                <c:pt idx="1">
                  <c:v>Põllumajandusmaa</c:v>
                </c:pt>
                <c:pt idx="2">
                  <c:v>Sood</c:v>
                </c:pt>
                <c:pt idx="3">
                  <c:v>Asustusalad</c:v>
                </c:pt>
                <c:pt idx="4">
                  <c:v>Muu maismaa ja siseveed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('1'!$C$6,'1'!$C$7,'1'!$C$11,'1'!$C$12,'1'!$C$13,'1'!$C$14)</c15:sqref>
                  </c15:fullRef>
                </c:ext>
              </c:extLst>
              <c:f>('1'!$C$7,'1'!$C$11,'1'!$C$12,'1'!$C$13,'1'!$C$14)</c:f>
              <c:numCache>
                <c:formatCode>#,##0</c:formatCode>
                <c:ptCount val="5"/>
                <c:pt idx="0">
                  <c:v>2360200</c:v>
                </c:pt>
                <c:pt idx="1">
                  <c:v>1198500</c:v>
                </c:pt>
                <c:pt idx="2">
                  <c:v>229500</c:v>
                </c:pt>
                <c:pt idx="3">
                  <c:v>193700</c:v>
                </c:pt>
                <c:pt idx="4">
                  <c:v>552000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206F-4CC8-9778-715703EAE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n-US">
                <a:solidFill>
                  <a:schemeClr val="tx2"/>
                </a:solidFill>
                <a:latin typeface="Karla Medium" panose="020B0004030503030003" pitchFamily="34" charset="-70"/>
              </a:rPr>
              <a:t>Me</a:t>
            </a: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tsamaa jagunemine majanduskateooria järgi 2025</a:t>
            </a:r>
            <a:endParaRPr lang="en-US">
              <a:solidFill>
                <a:schemeClr val="tx2"/>
              </a:solidFill>
              <a:latin typeface="Karla Medium" panose="020B0004030503030003" pitchFamily="34" charset="-7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8E0-4002-8EE2-11590AD0C9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05A-4C6B-815B-5085E5FADF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8E0-4002-8EE2-11590AD0C9F1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'1'!$A$8:$A$10</c:f>
              <c:strCache>
                <c:ptCount val="3"/>
                <c:pt idx="0">
                  <c:v>Majanduspiiranguga metsamaa</c:v>
                </c:pt>
                <c:pt idx="1">
                  <c:v>Range kaitse all metsamaa</c:v>
                </c:pt>
                <c:pt idx="2">
                  <c:v>Majanduspiiranguta metsamaa</c:v>
                </c:pt>
              </c:strCache>
            </c:strRef>
          </c:cat>
          <c:val>
            <c:numRef>
              <c:f>'1'!$C$8:$C$10</c:f>
              <c:numCache>
                <c:formatCode>General</c:formatCode>
                <c:ptCount val="3"/>
                <c:pt idx="0" formatCode="#,##0">
                  <c:v>245900</c:v>
                </c:pt>
                <c:pt idx="1">
                  <c:v>476200</c:v>
                </c:pt>
                <c:pt idx="2" formatCode="#,##0">
                  <c:v>1638100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5A-4C6B-815B-5085E5FAD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 sz="1600">
                <a:latin typeface="Karla Medium" panose="020B0004030503030003" pitchFamily="34" charset="-70"/>
              </a:rPr>
              <a:t>Eesti maismaa</a:t>
            </a:r>
            <a:r>
              <a:rPr lang="et-EE" sz="1600" baseline="0">
                <a:latin typeface="Karla Medium" panose="020B0004030503030003" pitchFamily="34" charset="-70"/>
              </a:rPr>
              <a:t> jagunemine kategooriateks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2.7718253968254E-2"/>
          <c:y val="0.17651339869280999"/>
          <c:w val="0.92944444444444396"/>
          <c:h val="0.50801764705882402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pattFill prst="pct30">
                <a:fgClr>
                  <a:srgbClr val="00B5D9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2B0-4B6D-9A50-BC2E3FA706A2}"/>
              </c:ext>
            </c:extLst>
          </c:dPt>
          <c:dPt>
            <c:idx val="1"/>
            <c:bubble3D val="0"/>
            <c:spPr>
              <a:pattFill prst="ltHorz">
                <a:fgClr>
                  <a:srgbClr val="00B5D9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2B0-4B6D-9A50-BC2E3FA706A2}"/>
              </c:ext>
            </c:extLst>
          </c:dPt>
          <c:dPt>
            <c:idx val="2"/>
            <c:bubble3D val="0"/>
            <c:spPr>
              <a:pattFill prst="pct75">
                <a:fgClr>
                  <a:srgbClr val="00B5D9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2B0-4B6D-9A50-BC2E3FA706A2}"/>
              </c:ext>
            </c:extLst>
          </c:dPt>
          <c:dPt>
            <c:idx val="3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2B0-4B6D-9A50-BC2E3FA706A2}"/>
              </c:ext>
            </c:extLst>
          </c:dPt>
          <c:dPt>
            <c:idx val="4"/>
            <c:bubble3D val="0"/>
            <c:spPr>
              <a:solidFill>
                <a:srgbClr val="C7EDF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2B0-4B6D-9A50-BC2E3FA706A2}"/>
              </c:ext>
            </c:extLst>
          </c:dPt>
          <c:dPt>
            <c:idx val="5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2B0-4B6D-9A50-BC2E3FA706A2}"/>
              </c:ext>
            </c:extLst>
          </c:dPt>
          <c:dPt>
            <c:idx val="6"/>
            <c:bubble3D val="0"/>
            <c:explosion val="1"/>
            <c:spPr>
              <a:solidFill>
                <a:srgbClr val="ECECE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2B0-4B6D-9A50-BC2E3FA706A2}"/>
              </c:ext>
            </c:extLst>
          </c:dPt>
          <c:dPt>
            <c:idx val="7"/>
            <c:bubble3D val="0"/>
            <c:spPr>
              <a:solidFill>
                <a:srgbClr val="00B5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2B0-4B6D-9A50-BC2E3FA706A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C893C929-218B-46D8-99F4-32A8F9178610}" type="CELLREF">
                      <a:rPr lang="en-US"/>
                      <a:pPr/>
                      <a:t>[LAHTRIVIIDE]</a:t>
                    </a:fld>
                    <a:endParaRPr lang="et-E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{C893C929-218B-46D8-99F4-32A8F9178610}</c15:txfldGUID>
                      <c15:f>'1'!$D$8</c15:f>
                      <c15:dlblFieldTableCache>
                        <c:ptCount val="1"/>
                        <c:pt idx="0">
                          <c:v>10,4%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E2B0-4B6D-9A50-BC2E3FA706A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13,1%</a:t>
                    </a:r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E2B0-4B6D-9A50-BC2E3FA706A2}"/>
                </c:ext>
              </c:extLst>
            </c:dLbl>
            <c:dLbl>
              <c:idx val="2"/>
              <c:layout>
                <c:manualLayout>
                  <c:x val="-9.2699404761904802E-2"/>
                  <c:y val="6.5756637666720102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ysClr val="windowText" lastClr="000000"/>
                        </a:solidFill>
                      </a:rPr>
                      <a:t>74,4%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E2B0-4B6D-9A50-BC2E3FA706A2}"/>
                </c:ext>
              </c:extLst>
            </c:dLbl>
            <c:dLbl>
              <c:idx val="3"/>
              <c:layout>
                <c:manualLayout>
                  <c:x val="4.296525902283329E-2"/>
                  <c:y val="-6.360316915099718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B0-4B6D-9A50-BC2E3FA706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'1'!$A$8:$A$14</c:f>
              <c:strCache>
                <c:ptCount val="7"/>
                <c:pt idx="0">
                  <c:v>Majanduspiiranguga metsamaa</c:v>
                </c:pt>
                <c:pt idx="1">
                  <c:v>Range kaitse all metsamaa</c:v>
                </c:pt>
                <c:pt idx="2">
                  <c:v>Majanduspiiranguta metsamaa</c:v>
                </c:pt>
                <c:pt idx="3">
                  <c:v>Põllumajandusmaa</c:v>
                </c:pt>
                <c:pt idx="4">
                  <c:v>Sood</c:v>
                </c:pt>
                <c:pt idx="5">
                  <c:v>Asustusalad</c:v>
                </c:pt>
                <c:pt idx="6">
                  <c:v>Muu maismaa ja siseveed</c:v>
                </c:pt>
              </c:strCache>
            </c:strRef>
          </c:cat>
          <c:val>
            <c:numRef>
              <c:f>'1'!$C$8:$C$14</c:f>
              <c:numCache>
                <c:formatCode>General</c:formatCode>
                <c:ptCount val="7"/>
                <c:pt idx="0" formatCode="#,##0">
                  <c:v>245900</c:v>
                </c:pt>
                <c:pt idx="1">
                  <c:v>476200</c:v>
                </c:pt>
                <c:pt idx="2" formatCode="#,##0">
                  <c:v>1638100</c:v>
                </c:pt>
                <c:pt idx="3" formatCode="#,##0">
                  <c:v>1198500</c:v>
                </c:pt>
                <c:pt idx="4" formatCode="#,##0">
                  <c:v>229500</c:v>
                </c:pt>
                <c:pt idx="5" formatCode="#,##0">
                  <c:v>193700</c:v>
                </c:pt>
                <c:pt idx="6" formatCode="#,##0">
                  <c:v>552000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B0-4B6D-9A50-BC2E3FA70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cust"/>
        <c:custSplit>
          <c:secondPiePt val="0"/>
          <c:secondPiePt val="1"/>
          <c:secondPiePt val="2"/>
        </c:custSplit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8667979002625E-2"/>
          <c:y val="0.777802287581699"/>
          <c:w val="0.886266404199475"/>
          <c:h val="0.195563398692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 sz="1600" b="0" i="0" u="none" strike="noStrike" baseline="0">
                <a:latin typeface="Karla Medium" panose="020B0004030503030003" pitchFamily="34" charset="-70"/>
              </a:rPr>
              <a:t>Total area of Estonia by land categories 2023</a:t>
            </a:r>
          </a:p>
        </c:rich>
      </c:tx>
      <c:layout>
        <c:manualLayout>
          <c:xMode val="edge"/>
          <c:yMode val="edge"/>
          <c:x val="0.13404157225115995"/>
          <c:y val="2.22308772881830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8.8194444444444506E-2"/>
          <c:y val="0.16839967320261401"/>
          <c:w val="0.83621031746031804"/>
          <c:h val="0.55906568627451003"/>
        </c:manualLayout>
      </c:layout>
      <c:ofPieChart>
        <c:ofPieType val="pie"/>
        <c:varyColors val="1"/>
        <c:ser>
          <c:idx val="0"/>
          <c:order val="0"/>
          <c:explosion val="7"/>
          <c:dPt>
            <c:idx val="0"/>
            <c:bubble3D val="0"/>
            <c:spPr>
              <a:pattFill prst="pct30">
                <a:fgClr>
                  <a:srgbClr val="00B5D9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D7-4D40-BC56-9F5030996E61}"/>
              </c:ext>
            </c:extLst>
          </c:dPt>
          <c:dPt>
            <c:idx val="1"/>
            <c:bubble3D val="0"/>
            <c:spPr>
              <a:pattFill prst="ltHorz">
                <a:fgClr>
                  <a:srgbClr val="00B5D9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D7-4D40-BC56-9F5030996E61}"/>
              </c:ext>
            </c:extLst>
          </c:dPt>
          <c:dPt>
            <c:idx val="2"/>
            <c:bubble3D val="0"/>
            <c:spPr>
              <a:pattFill prst="pct75">
                <a:fgClr>
                  <a:srgbClr val="00B5D9"/>
                </a:fgClr>
                <a:bgClr>
                  <a:schemeClr val="bg1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D7-4D40-BC56-9F5030996E61}"/>
              </c:ext>
            </c:extLst>
          </c:dPt>
          <c:dPt>
            <c:idx val="3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0D7-4D40-BC56-9F5030996E61}"/>
              </c:ext>
            </c:extLst>
          </c:dPt>
          <c:dPt>
            <c:idx val="4"/>
            <c:bubble3D val="0"/>
            <c:spPr>
              <a:solidFill>
                <a:srgbClr val="C7EDF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0D7-4D40-BC56-9F5030996E61}"/>
              </c:ext>
            </c:extLst>
          </c:dPt>
          <c:dPt>
            <c:idx val="5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D7-4D40-BC56-9F5030996E61}"/>
              </c:ext>
            </c:extLst>
          </c:dPt>
          <c:dPt>
            <c:idx val="6"/>
            <c:bubble3D val="0"/>
            <c:spPr>
              <a:solidFill>
                <a:srgbClr val="ECECE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D7-4D40-BC56-9F5030996E61}"/>
              </c:ext>
            </c:extLst>
          </c:dPt>
          <c:dPt>
            <c:idx val="7"/>
            <c:bubble3D val="0"/>
            <c:spPr>
              <a:solidFill>
                <a:srgbClr val="00B5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0D7-4D40-BC56-9F5030996E6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9D0C22A-24E3-49A1-828B-51DEA2ED70D5}" type="CELLREF">
                      <a:rPr lang="en-US"/>
                      <a:pPr/>
                      <a:t>[LAHTRIVIIDE]</a:t>
                    </a:fld>
                    <a:endParaRPr lang="et-E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{39D0C22A-24E3-49A1-828B-51DEA2ED70D5}</c15:txfldGUID>
                      <c15:f>'1'!$D$8</c15:f>
                      <c15:dlblFieldTableCache>
                        <c:ptCount val="1"/>
                        <c:pt idx="0">
                          <c:v>10,4%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B0D7-4D40-BC56-9F5030996E6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13,1%</a:t>
                    </a:r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0D7-4D40-BC56-9F5030996E61}"/>
                </c:ext>
              </c:extLst>
            </c:dLbl>
            <c:dLbl>
              <c:idx val="2"/>
              <c:layout>
                <c:manualLayout>
                  <c:x val="-9.0522222222222407E-2"/>
                  <c:y val="6.9945822908632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74,4%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0D7-4D40-BC56-9F5030996E61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B0D7-4D40-BC56-9F5030996E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'1'!$B$8:$B$14</c:f>
              <c:strCache>
                <c:ptCount val="7"/>
                <c:pt idx="0">
                  <c:v>Forest land under economic restrictions</c:v>
                </c:pt>
                <c:pt idx="1">
                  <c:v>Strictly protected forest land</c:v>
                </c:pt>
                <c:pt idx="2">
                  <c:v>Forest land with no economic restrictions</c:v>
                </c:pt>
                <c:pt idx="3">
                  <c:v>Agricultural land</c:v>
                </c:pt>
                <c:pt idx="4">
                  <c:v>Mires</c:v>
                </c:pt>
                <c:pt idx="5">
                  <c:v>Urban settlements</c:v>
                </c:pt>
                <c:pt idx="6">
                  <c:v>Other land areas and inland water areas</c:v>
                </c:pt>
              </c:strCache>
            </c:strRef>
          </c:cat>
          <c:val>
            <c:numRef>
              <c:f>'1'!$C$8:$C$14</c:f>
              <c:numCache>
                <c:formatCode>General</c:formatCode>
                <c:ptCount val="7"/>
                <c:pt idx="0" formatCode="#,##0">
                  <c:v>245900</c:v>
                </c:pt>
                <c:pt idx="1">
                  <c:v>476200</c:v>
                </c:pt>
                <c:pt idx="2" formatCode="#,##0">
                  <c:v>1638100</c:v>
                </c:pt>
                <c:pt idx="3" formatCode="#,##0">
                  <c:v>1198500</c:v>
                </c:pt>
                <c:pt idx="4" formatCode="#,##0">
                  <c:v>229500</c:v>
                </c:pt>
                <c:pt idx="5" formatCode="#,##0">
                  <c:v>193700</c:v>
                </c:pt>
                <c:pt idx="6" formatCode="#,##0">
                  <c:v>552000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0D7-4D40-BC56-9F5030996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cust"/>
        <c:custSplit>
          <c:secondPiePt val="0"/>
          <c:secondPiePt val="1"/>
          <c:secondPiePt val="2"/>
        </c:custSplit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323214285714306E-2"/>
          <c:y val="0.79624379084967301"/>
          <c:w val="0.87890496031746002"/>
          <c:h val="0.19265196078431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</a:rPr>
              <a:t>Total area of Estonia by land categories 2025</a:t>
            </a:r>
          </a:p>
        </c:rich>
      </c:tx>
      <c:layout>
        <c:manualLayout>
          <c:xMode val="edge"/>
          <c:yMode val="edge"/>
          <c:x val="0.13091704144192601"/>
          <c:y val="4.77611940298507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42-40C6-B741-5448ECD4A758}"/>
              </c:ext>
            </c:extLst>
          </c:dPt>
          <c:dPt>
            <c:idx val="1"/>
            <c:bubble3D val="0"/>
            <c:spPr>
              <a:solidFill>
                <a:srgbClr val="C7EDF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542-438D-BF29-F5415E51B0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42-40C6-B741-5448ECD4A758}"/>
              </c:ext>
            </c:extLst>
          </c:dPt>
          <c:dPt>
            <c:idx val="3"/>
            <c:bubble3D val="0"/>
            <c:spPr>
              <a:solidFill>
                <a:srgbClr val="00B5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542-438D-BF29-F5415E51B09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42-40C6-B741-5448ECD4A758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('1'!$B$7,'1'!$B$11:$B$14)</c:f>
              <c:strCache>
                <c:ptCount val="5"/>
                <c:pt idx="0">
                  <c:v>Forest land (ha)</c:v>
                </c:pt>
                <c:pt idx="1">
                  <c:v>Agricultural land</c:v>
                </c:pt>
                <c:pt idx="2">
                  <c:v>Mires</c:v>
                </c:pt>
                <c:pt idx="3">
                  <c:v>Urban settlements</c:v>
                </c:pt>
                <c:pt idx="4">
                  <c:v>Other land areas and inland water areas</c:v>
                </c:pt>
              </c:strCache>
            </c:strRef>
          </c:cat>
          <c:val>
            <c:numRef>
              <c:f>('1'!$C$7,'1'!$C$11:$C$14)</c:f>
              <c:numCache>
                <c:formatCode>#,##0</c:formatCode>
                <c:ptCount val="5"/>
                <c:pt idx="0">
                  <c:v>2360200</c:v>
                </c:pt>
                <c:pt idx="1">
                  <c:v>1198500</c:v>
                </c:pt>
                <c:pt idx="2">
                  <c:v>229500</c:v>
                </c:pt>
                <c:pt idx="3">
                  <c:v>193700</c:v>
                </c:pt>
                <c:pt idx="4">
                  <c:v>552000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42-438D-BF29-F5415E51B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438444720026694"/>
          <c:y val="0.73283441062404509"/>
          <c:w val="0.79219232320817579"/>
          <c:h val="0.195523798331178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The division</a:t>
            </a:r>
            <a:r>
              <a:rPr lang="et-EE" baseline="0">
                <a:solidFill>
                  <a:schemeClr val="tx2"/>
                </a:solidFill>
                <a:latin typeface="Karla Medium" panose="020B0004030503030003" pitchFamily="34" charset="-70"/>
              </a:rPr>
              <a:t> of </a:t>
            </a: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Forest</a:t>
            </a:r>
            <a:r>
              <a:rPr lang="et-EE" baseline="0">
                <a:solidFill>
                  <a:schemeClr val="tx2"/>
                </a:solidFill>
                <a:latin typeface="Karla Medium" panose="020B0004030503030003" pitchFamily="34" charset="-70"/>
              </a:rPr>
              <a:t> land according to economic restrictions 2025</a:t>
            </a:r>
            <a:endParaRPr lang="et-EE">
              <a:solidFill>
                <a:schemeClr val="tx2"/>
              </a:solidFill>
              <a:latin typeface="Karla Medium" panose="020B0004030503030003" pitchFamily="34" charset="-7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63-420A-8ED5-E2AD14706AC1}"/>
              </c:ext>
            </c:extLst>
          </c:dPt>
          <c:dPt>
            <c:idx val="1"/>
            <c:bubble3D val="0"/>
            <c:spPr>
              <a:solidFill>
                <a:srgbClr val="00B5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3D0-4F37-A41B-FD012C53358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63-420A-8ED5-E2AD14706AC1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'1'!$B$8:$B$10</c:f>
              <c:strCache>
                <c:ptCount val="3"/>
                <c:pt idx="0">
                  <c:v>Forest land under economic restrictions</c:v>
                </c:pt>
                <c:pt idx="1">
                  <c:v>Strictly protected forest land</c:v>
                </c:pt>
                <c:pt idx="2">
                  <c:v>Forest land with no economic restrictions</c:v>
                </c:pt>
              </c:strCache>
            </c:strRef>
          </c:cat>
          <c:val>
            <c:numRef>
              <c:f>'1'!$C$8:$C$10</c:f>
              <c:numCache>
                <c:formatCode>General</c:formatCode>
                <c:ptCount val="3"/>
                <c:pt idx="0" formatCode="#,##0">
                  <c:v>245900</c:v>
                </c:pt>
                <c:pt idx="1">
                  <c:v>476200</c:v>
                </c:pt>
                <c:pt idx="2" formatCode="#,##0">
                  <c:v>1638100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D0-4F37-A41B-FD012C533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600"/>
              <a:t>Metsa hektaritagavara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99"/>
            </a:solidFill>
            <a:ln>
              <a:solidFill>
                <a:srgbClr val="00CC99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zigZag">
                <a:fgClr>
                  <a:srgbClr val="00CC99"/>
                </a:fgClr>
                <a:bgClr>
                  <a:schemeClr val="bg1"/>
                </a:bgClr>
              </a:pattFill>
              <a:ln>
                <a:solidFill>
                  <a:srgbClr val="00CC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3E2E-4422-8D13-101F55E5C52F}"/>
              </c:ext>
            </c:extLst>
          </c:dPt>
          <c:dLbls>
            <c:dLbl>
              <c:idx val="1"/>
              <c:layout>
                <c:manualLayout>
                  <c:x val="-2.8064476598159202E-17"/>
                  <c:y val="9.40568475452191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2E-4422-8D13-101F55E5C5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'2'!$B$5:$B$11</c:f>
              <c:strCache>
                <c:ptCount val="7"/>
                <c:pt idx="0">
                  <c:v>Leedu</c:v>
                </c:pt>
                <c:pt idx="1">
                  <c:v>Eesti</c:v>
                </c:pt>
                <c:pt idx="2">
                  <c:v>Läti</c:v>
                </c:pt>
                <c:pt idx="3">
                  <c:v>Euroopa Liit</c:v>
                </c:pt>
                <c:pt idx="4">
                  <c:v>Rootsi</c:v>
                </c:pt>
                <c:pt idx="5">
                  <c:v>Soome</c:v>
                </c:pt>
                <c:pt idx="6">
                  <c:v>Norra</c:v>
                </c:pt>
              </c:strCache>
            </c:strRef>
          </c:cat>
          <c:val>
            <c:numRef>
              <c:f>'2'!$C$5:$C$11</c:f>
              <c:numCache>
                <c:formatCode>0</c:formatCode>
                <c:ptCount val="7"/>
                <c:pt idx="0">
                  <c:v>236.23853211009174</c:v>
                </c:pt>
                <c:pt idx="1">
                  <c:v>213.26164874551972</c:v>
                </c:pt>
                <c:pt idx="2">
                  <c:v>198.15256257449346</c:v>
                </c:pt>
                <c:pt idx="3">
                  <c:v>165.16535159329777</c:v>
                </c:pt>
                <c:pt idx="4">
                  <c:v>106.47241121362163</c:v>
                </c:pt>
                <c:pt idx="5">
                  <c:v>104.41983976955622</c:v>
                </c:pt>
                <c:pt idx="6">
                  <c:v>95.52509907529722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3E-482C-9F9A-34F6B5BDF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2136431608"/>
        <c:axId val="2136432632"/>
      </c:barChart>
      <c:catAx>
        <c:axId val="2136431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2136432632"/>
        <c:crosses val="autoZero"/>
        <c:auto val="1"/>
        <c:lblAlgn val="ctr"/>
        <c:lblOffset val="100"/>
        <c:noMultiLvlLbl val="0"/>
      </c:catAx>
      <c:valAx>
        <c:axId val="2136432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m3/ha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2136431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600" b="0" i="0" baseline="0">
                <a:effectLst/>
              </a:rPr>
              <a:t>Average growing stock volume per hectare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99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zigZag">
                <a:fgClr>
                  <a:srgbClr val="00CC99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654-4C6A-AA27-69AC0E4AF3FA}"/>
              </c:ext>
            </c:extLst>
          </c:dPt>
          <c:dLbls>
            <c:dLbl>
              <c:idx val="1"/>
              <c:layout>
                <c:manualLayout>
                  <c:x val="-2.8064476598159202E-17"/>
                  <c:y val="9.36937316728910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54-4C6A-AA27-69AC0E4AF3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'2'!$A$5:$A$11</c:f>
              <c:strCache>
                <c:ptCount val="7"/>
                <c:pt idx="0">
                  <c:v>Lithuania</c:v>
                </c:pt>
                <c:pt idx="1">
                  <c:v>Estonia</c:v>
                </c:pt>
                <c:pt idx="2">
                  <c:v>Latvia</c:v>
                </c:pt>
                <c:pt idx="3">
                  <c:v>European Union</c:v>
                </c:pt>
                <c:pt idx="4">
                  <c:v>Sweden</c:v>
                </c:pt>
                <c:pt idx="5">
                  <c:v>Finland</c:v>
                </c:pt>
                <c:pt idx="6">
                  <c:v>Norway</c:v>
                </c:pt>
              </c:strCache>
            </c:strRef>
          </c:cat>
          <c:val>
            <c:numRef>
              <c:f>'2'!$C$5:$C$11</c:f>
              <c:numCache>
                <c:formatCode>0</c:formatCode>
                <c:ptCount val="7"/>
                <c:pt idx="0">
                  <c:v>236.23853211009174</c:v>
                </c:pt>
                <c:pt idx="1">
                  <c:v>213.26164874551972</c:v>
                </c:pt>
                <c:pt idx="2">
                  <c:v>198.15256257449346</c:v>
                </c:pt>
                <c:pt idx="3">
                  <c:v>165.16535159329777</c:v>
                </c:pt>
                <c:pt idx="4">
                  <c:v>106.47241121362163</c:v>
                </c:pt>
                <c:pt idx="5">
                  <c:v>104.41983976955622</c:v>
                </c:pt>
                <c:pt idx="6">
                  <c:v>95.52509907529722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E-4915-9480-E90B23E32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2099325256"/>
        <c:axId val="-2116718760"/>
      </c:barChart>
      <c:catAx>
        <c:axId val="2099325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16718760"/>
        <c:crosses val="autoZero"/>
        <c:auto val="1"/>
        <c:lblAlgn val="ctr"/>
        <c:lblOffset val="100"/>
        <c:noMultiLvlLbl val="0"/>
      </c:catAx>
      <c:valAx>
        <c:axId val="-2116718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m3/ha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2099325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600" b="0" i="0" baseline="0">
                <a:effectLst/>
              </a:rPr>
              <a:t>Metsa tagavara elaniku kohta</a:t>
            </a:r>
            <a:endParaRPr lang="et-EE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155028338697274"/>
          <c:y val="0.22550937500000001"/>
          <c:w val="0.82779186010082295"/>
          <c:h val="0.618635763888888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CC99"/>
            </a:solidFill>
            <a:ln>
              <a:solidFill>
                <a:srgbClr val="00CC99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zigZag">
                <a:fgClr>
                  <a:srgbClr val="00CC99"/>
                </a:fgClr>
                <a:bgClr>
                  <a:schemeClr val="bg1"/>
                </a:bgClr>
              </a:pattFill>
              <a:ln>
                <a:solidFill>
                  <a:srgbClr val="00CC9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0D3-4B29-ACF9-4EF221BD449E}"/>
              </c:ext>
            </c:extLst>
          </c:dPt>
          <c:dLbls>
            <c:dLbl>
              <c:idx val="1"/>
              <c:layout>
                <c:manualLayout>
                  <c:x val="-5.0925337632080002E-17"/>
                  <c:y val="-4.69889180519101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0D3-4B29-ACF9-4EF221BD4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'2'!$B$16:$B$22</c:f>
              <c:strCache>
                <c:ptCount val="7"/>
                <c:pt idx="0">
                  <c:v>Soome</c:v>
                </c:pt>
                <c:pt idx="1">
                  <c:v>Eesti</c:v>
                </c:pt>
                <c:pt idx="2">
                  <c:v>Rootsi</c:v>
                </c:pt>
                <c:pt idx="3">
                  <c:v>Läti</c:v>
                </c:pt>
                <c:pt idx="4">
                  <c:v>Norra</c:v>
                </c:pt>
                <c:pt idx="5">
                  <c:v>Leedu</c:v>
                </c:pt>
                <c:pt idx="6">
                  <c:v>Euroopa Liit</c:v>
                </c:pt>
              </c:strCache>
            </c:strRef>
          </c:cat>
          <c:val>
            <c:numRef>
              <c:f>'2'!$C$16:$C$22</c:f>
              <c:numCache>
                <c:formatCode>0</c:formatCode>
                <c:ptCount val="7"/>
                <c:pt idx="0">
                  <c:v>426.39220731483181</c:v>
                </c:pt>
                <c:pt idx="1">
                  <c:v>356.2874251497006</c:v>
                </c:pt>
                <c:pt idx="2">
                  <c:v>310.28755320253293</c:v>
                </c:pt>
                <c:pt idx="3">
                  <c:v>301.99818346957312</c:v>
                </c:pt>
                <c:pt idx="4">
                  <c:v>229.290527150218</c:v>
                </c:pt>
                <c:pt idx="5">
                  <c:v>158.85256014805677</c:v>
                </c:pt>
                <c:pt idx="6">
                  <c:v>52.119758883671359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4-453F-BA07-B99898505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-2133329960"/>
        <c:axId val="-2133257800"/>
      </c:barChart>
      <c:catAx>
        <c:axId val="-213332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33257800"/>
        <c:crosses val="autoZero"/>
        <c:auto val="1"/>
        <c:lblAlgn val="ctr"/>
        <c:lblOffset val="100"/>
        <c:noMultiLvlLbl val="0"/>
      </c:catAx>
      <c:valAx>
        <c:axId val="-213325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m3/in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33329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600" b="0" i="0" baseline="0">
                <a:effectLst/>
              </a:rPr>
              <a:t>Growing stock per capita</a:t>
            </a:r>
            <a:endParaRPr lang="et-EE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15073813524726301"/>
          <c:y val="0.19851284106469"/>
          <c:w val="0.80482469881233798"/>
          <c:h val="0.610370036402497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CC99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zigZag">
                <a:fgClr>
                  <a:srgbClr val="00CC99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3C-490F-9444-3DEB4A83DFD4}"/>
              </c:ext>
            </c:extLst>
          </c:dPt>
          <c:dLbls>
            <c:dLbl>
              <c:idx val="1"/>
              <c:layout>
                <c:manualLayout>
                  <c:x val="-5.0925337632080002E-17"/>
                  <c:y val="-4.69889180519101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3C-490F-9444-3DEB4A83DF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'2'!$A$16:$A$22</c:f>
              <c:strCache>
                <c:ptCount val="7"/>
                <c:pt idx="0">
                  <c:v>Finland</c:v>
                </c:pt>
                <c:pt idx="1">
                  <c:v>Estonia</c:v>
                </c:pt>
                <c:pt idx="2">
                  <c:v>Sweden</c:v>
                </c:pt>
                <c:pt idx="3">
                  <c:v>Latvia</c:v>
                </c:pt>
                <c:pt idx="4">
                  <c:v>Norway</c:v>
                </c:pt>
                <c:pt idx="5">
                  <c:v>Lithuania</c:v>
                </c:pt>
                <c:pt idx="6">
                  <c:v>European Union</c:v>
                </c:pt>
              </c:strCache>
            </c:strRef>
          </c:cat>
          <c:val>
            <c:numRef>
              <c:f>'2'!$C$16:$C$22</c:f>
              <c:numCache>
                <c:formatCode>0</c:formatCode>
                <c:ptCount val="7"/>
                <c:pt idx="0">
                  <c:v>426.39220731483181</c:v>
                </c:pt>
                <c:pt idx="1">
                  <c:v>356.2874251497006</c:v>
                </c:pt>
                <c:pt idx="2">
                  <c:v>310.28755320253293</c:v>
                </c:pt>
                <c:pt idx="3">
                  <c:v>301.99818346957312</c:v>
                </c:pt>
                <c:pt idx="4">
                  <c:v>229.290527150218</c:v>
                </c:pt>
                <c:pt idx="5">
                  <c:v>158.85256014805677</c:v>
                </c:pt>
                <c:pt idx="6">
                  <c:v>52.119758883671359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3C-490F-9444-3DEB4A83DF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-27"/>
        <c:axId val="-2134964808"/>
        <c:axId val="-2135861640"/>
      </c:barChart>
      <c:catAx>
        <c:axId val="-213496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35861640"/>
        <c:crosses val="autoZero"/>
        <c:auto val="1"/>
        <c:lblAlgn val="ctr"/>
        <c:lblOffset val="100"/>
        <c:noMultiLvlLbl val="0"/>
      </c:catAx>
      <c:valAx>
        <c:axId val="-2135861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m3/pp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3496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Eesti metsamaa jagunemine enamuspuuliigiti (%)</a:t>
            </a:r>
          </a:p>
        </c:rich>
      </c:tx>
      <c:layout>
        <c:manualLayout>
          <c:xMode val="edge"/>
          <c:yMode val="edge"/>
          <c:x val="0.11562191872152171"/>
          <c:y val="6.54268104671169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10578577312872"/>
          <c:y val="0.22259451235512401"/>
          <c:w val="0.56607851025920997"/>
          <c:h val="0.7527563821347610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DC6-4E2D-84A9-B1AF1A951C76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DC6-4E2D-84A9-B1AF1A951C76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DC6-4E2D-84A9-B1AF1A951C76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DC6-4E2D-84A9-B1AF1A951C76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DC6-4E2D-84A9-B1AF1A951C76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5DC6-4E2D-84A9-B1AF1A951C76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5DC6-4E2D-84A9-B1AF1A951C76}"/>
              </c:ext>
            </c:extLst>
          </c:dPt>
          <c:dLbls>
            <c:dLbl>
              <c:idx val="1"/>
              <c:layout>
                <c:manualLayout>
                  <c:x val="-5.9274208933523705E-2"/>
                  <c:y val="-0.15609370777743084"/>
                </c:manualLayout>
              </c:layout>
              <c:tx>
                <c:rich>
                  <a:bodyPr/>
                  <a:lstStyle/>
                  <a:p>
                    <a:fld id="{EA6B47E8-5402-4D3A-B492-94279760A019}" type="CATEGORYNAME">
                      <a:rPr lang="en-US" baseline="0">
                        <a:solidFill>
                          <a:schemeClr val="bg1"/>
                        </a:solidFill>
                      </a:rPr>
                      <a:pPr/>
                      <a:t>[KATEGOORIA NIMI]</a:t>
                    </a:fld>
                    <a:r>
                      <a:rPr lang="en-US" baseline="0"/>
                      <a:t>
</a:t>
                    </a:r>
                    <a:fld id="{DC061DCD-78B4-4269-890F-224DA460A7F3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[PROTSENT]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DC6-4E2D-84A9-B1AF1A951C7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'4'!$A$7:$A$13</c:f>
              <c:strCache>
                <c:ptCount val="7"/>
                <c:pt idx="0">
                  <c:v>Mänd</c:v>
                </c:pt>
                <c:pt idx="1">
                  <c:v>Kask</c:v>
                </c:pt>
                <c:pt idx="2">
                  <c:v>Kuusk</c:v>
                </c:pt>
                <c:pt idx="3">
                  <c:v>Hall lepp</c:v>
                </c:pt>
                <c:pt idx="4">
                  <c:v>Haab</c:v>
                </c:pt>
                <c:pt idx="5">
                  <c:v>Sanglepp</c:v>
                </c:pt>
                <c:pt idx="6">
                  <c:v>Teised</c:v>
                </c:pt>
              </c:strCache>
            </c:strRef>
          </c:cat>
          <c:val>
            <c:numRef>
              <c:f>'4'!$H$7:$H$13</c:f>
              <c:numCache>
                <c:formatCode>General</c:formatCode>
                <c:ptCount val="7"/>
                <c:pt idx="0">
                  <c:v>29.4</c:v>
                </c:pt>
                <c:pt idx="1">
                  <c:v>29.9</c:v>
                </c:pt>
                <c:pt idx="2">
                  <c:v>18.600000000000001</c:v>
                </c:pt>
                <c:pt idx="3">
                  <c:v>9.5</c:v>
                </c:pt>
                <c:pt idx="4">
                  <c:v>6.8</c:v>
                </c:pt>
                <c:pt idx="5">
                  <c:v>4.0999999999999996</c:v>
                </c:pt>
                <c:pt idx="6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4-455E-8BFF-D6E329F66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Estonian forest area by dominant species (%)</a:t>
            </a:r>
          </a:p>
        </c:rich>
      </c:tx>
      <c:layout>
        <c:manualLayout>
          <c:xMode val="edge"/>
          <c:yMode val="edge"/>
          <c:x val="0.14444207811014556"/>
          <c:y val="4.6148293963254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9056164612947052"/>
          <c:y val="0.14900194392127497"/>
          <c:w val="0.62814646172423305"/>
          <c:h val="0.7635333690084860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0D9-47F6-B804-F0D3A0151E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0D9-47F6-B804-F0D3A0151E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0D9-47F6-B804-F0D3A0151E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0D9-47F6-B804-F0D3A0151E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0D9-47F6-B804-F0D3A0151E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50D9-47F6-B804-F0D3A0151E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50D9-47F6-B804-F0D3A0151EA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'4'!$B$7:$B$13</c:f>
              <c:strCache>
                <c:ptCount val="7"/>
                <c:pt idx="0">
                  <c:v>Pine</c:v>
                </c:pt>
                <c:pt idx="1">
                  <c:v>Birch</c:v>
                </c:pt>
                <c:pt idx="2">
                  <c:v>Spruce</c:v>
                </c:pt>
                <c:pt idx="3">
                  <c:v>Grey alder</c:v>
                </c:pt>
                <c:pt idx="4">
                  <c:v>Aspen</c:v>
                </c:pt>
                <c:pt idx="5">
                  <c:v>Black alder</c:v>
                </c:pt>
                <c:pt idx="6">
                  <c:v>Others</c:v>
                </c:pt>
              </c:strCache>
            </c:strRef>
          </c:cat>
          <c:val>
            <c:numRef>
              <c:f>'4'!$H$7:$H$13</c:f>
              <c:numCache>
                <c:formatCode>General</c:formatCode>
                <c:ptCount val="7"/>
                <c:pt idx="0">
                  <c:v>29.4</c:v>
                </c:pt>
                <c:pt idx="1">
                  <c:v>29.9</c:v>
                </c:pt>
                <c:pt idx="2">
                  <c:v>18.600000000000001</c:v>
                </c:pt>
                <c:pt idx="3">
                  <c:v>9.5</c:v>
                </c:pt>
                <c:pt idx="4">
                  <c:v>6.8</c:v>
                </c:pt>
                <c:pt idx="5">
                  <c:v>4.0999999999999996</c:v>
                </c:pt>
                <c:pt idx="6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2-47D5-B504-0ED685B17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Metsamaa pindala jagunemine riigi- ja erametsaks</a:t>
            </a:r>
          </a:p>
        </c:rich>
      </c:tx>
      <c:layout>
        <c:manualLayout>
          <c:xMode val="edge"/>
          <c:yMode val="edge"/>
          <c:x val="0.16066231860228608"/>
          <c:y val="7.93950455095639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99615140945578"/>
          <c:y val="0.20011012893326099"/>
          <c:w val="0.63613637154772096"/>
          <c:h val="0.7778896245195909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628-452C-94B2-516977B11F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628-452C-94B2-516977B11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'4'!$A$28:$A$29</c:f>
              <c:strCache>
                <c:ptCount val="2"/>
                <c:pt idx="0">
                  <c:v>Riigimets</c:v>
                </c:pt>
                <c:pt idx="1">
                  <c:v>Eramets</c:v>
                </c:pt>
              </c:strCache>
            </c:strRef>
          </c:cat>
          <c:val>
            <c:numRef>
              <c:f>'4'!$E$28:$E$29</c:f>
              <c:numCache>
                <c:formatCode>#,##0.00</c:formatCode>
                <c:ptCount val="2"/>
                <c:pt idx="0">
                  <c:v>1070744</c:v>
                </c:pt>
                <c:pt idx="1">
                  <c:v>1263433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A5-4EF6-A492-6E9E7BF55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Distribution of private and state forest 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1355573127616501"/>
          <c:y val="0.195102334165937"/>
          <c:w val="0.57707192541526398"/>
          <c:h val="0.7919568721728099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263-482D-A6E6-97A4C98FF3A9}"/>
              </c:ext>
            </c:extLst>
          </c:dPt>
          <c:dPt>
            <c:idx val="1"/>
            <c:bubble3D val="0"/>
            <c:spPr>
              <a:solidFill>
                <a:srgbClr val="C7EDF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263-482D-A6E6-97A4C98FF3A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'4'!$B$28:$B$29</c:f>
              <c:strCache>
                <c:ptCount val="2"/>
                <c:pt idx="0">
                  <c:v>State forest</c:v>
                </c:pt>
                <c:pt idx="1">
                  <c:v>Private forest</c:v>
                </c:pt>
              </c:strCache>
            </c:strRef>
          </c:cat>
          <c:val>
            <c:numRef>
              <c:f>'4'!$E$28:$E$29</c:f>
              <c:numCache>
                <c:formatCode>#,##0.00</c:formatCode>
                <c:ptCount val="2"/>
                <c:pt idx="0">
                  <c:v>1070744</c:v>
                </c:pt>
                <c:pt idx="1">
                  <c:v>1263433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BC-4143-98BC-6C208E7C6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400" b="1"/>
              <a:t>Raiemahtude</a:t>
            </a:r>
            <a:r>
              <a:rPr lang="et-EE" sz="1400" b="1" baseline="0"/>
              <a:t> vahekord era- ja riigimetsas 2007-2023 (raiemahu eksperthinnangu alusel)</a:t>
            </a:r>
            <a:endParaRPr lang="et-EE" sz="1400" b="1" baseline="30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'5'!$F$4</c:f>
              <c:strCache>
                <c:ptCount val="1"/>
                <c:pt idx="0">
                  <c:v>Eramets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'5'!$A$14:$A$30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'5'!$F$14:$F$30</c:f>
              <c:numCache>
                <c:formatCode>General</c:formatCode>
                <c:ptCount val="17"/>
                <c:pt idx="0">
                  <c:v>3.0999999999999996</c:v>
                </c:pt>
                <c:pt idx="1">
                  <c:v>3.3</c:v>
                </c:pt>
                <c:pt idx="2">
                  <c:v>2.9999999999999996</c:v>
                </c:pt>
                <c:pt idx="3">
                  <c:v>4.9000000000000004</c:v>
                </c:pt>
                <c:pt idx="4">
                  <c:v>5.3</c:v>
                </c:pt>
                <c:pt idx="5">
                  <c:v>5.2999999999999989</c:v>
                </c:pt>
                <c:pt idx="6">
                  <c:v>5</c:v>
                </c:pt>
                <c:pt idx="7">
                  <c:v>6.6</c:v>
                </c:pt>
                <c:pt idx="8">
                  <c:v>5.8</c:v>
                </c:pt>
                <c:pt idx="9">
                  <c:v>6.8600000000000012</c:v>
                </c:pt>
                <c:pt idx="10">
                  <c:v>6.9809999999999999</c:v>
                </c:pt>
                <c:pt idx="11">
                  <c:v>8.1999999999999993</c:v>
                </c:pt>
                <c:pt idx="12">
                  <c:v>6.4</c:v>
                </c:pt>
                <c:pt idx="13">
                  <c:v>6.7</c:v>
                </c:pt>
                <c:pt idx="14">
                  <c:v>6.7</c:v>
                </c:pt>
                <c:pt idx="15" formatCode="0.0">
                  <c:v>7.3140000000000001</c:v>
                </c:pt>
                <c:pt idx="16" formatCode="0.0">
                  <c:v>6.0519999999999996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48-4A9E-9461-FCB463EA754F}"/>
            </c:ext>
          </c:extLst>
        </c:ser>
        <c:ser>
          <c:idx val="1"/>
          <c:order val="1"/>
          <c:tx>
            <c:strRef>
              <c:f>'5'!$G$4</c:f>
              <c:strCache>
                <c:ptCount val="1"/>
                <c:pt idx="0">
                  <c:v>Riigimets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'5'!$A$14:$A$30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'5'!$G$14:$G$30</c:f>
              <c:numCache>
                <c:formatCode>General</c:formatCode>
                <c:ptCount val="17"/>
                <c:pt idx="0">
                  <c:v>2.5</c:v>
                </c:pt>
                <c:pt idx="1">
                  <c:v>2.7</c:v>
                </c:pt>
                <c:pt idx="2">
                  <c:v>3.1</c:v>
                </c:pt>
                <c:pt idx="3">
                  <c:v>3.5</c:v>
                </c:pt>
                <c:pt idx="4">
                  <c:v>3.8</c:v>
                </c:pt>
                <c:pt idx="5">
                  <c:v>3.9</c:v>
                </c:pt>
                <c:pt idx="6">
                  <c:v>3.9</c:v>
                </c:pt>
                <c:pt idx="7">
                  <c:v>4.0999999999999996</c:v>
                </c:pt>
                <c:pt idx="8">
                  <c:v>4.3</c:v>
                </c:pt>
                <c:pt idx="9">
                  <c:v>4.5999999999999996</c:v>
                </c:pt>
                <c:pt idx="10">
                  <c:v>4.4000000000000004</c:v>
                </c:pt>
                <c:pt idx="11">
                  <c:v>4.4000000000000004</c:v>
                </c:pt>
                <c:pt idx="12">
                  <c:v>4.5</c:v>
                </c:pt>
                <c:pt idx="13">
                  <c:v>4.5</c:v>
                </c:pt>
                <c:pt idx="14">
                  <c:v>4.2</c:v>
                </c:pt>
                <c:pt idx="15" formatCode="0.0">
                  <c:v>4.1680000000000001</c:v>
                </c:pt>
                <c:pt idx="16" formatCode="0.0">
                  <c:v>4.1989999999999998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48-4A9E-9461-FCB463EA7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17805496"/>
        <c:axId val="2136370056"/>
      </c:barChart>
      <c:catAx>
        <c:axId val="-2117805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2136370056"/>
        <c:crosses val="autoZero"/>
        <c:auto val="1"/>
        <c:lblAlgn val="ctr"/>
        <c:lblOffset val="100"/>
        <c:noMultiLvlLbl val="0"/>
      </c:catAx>
      <c:valAx>
        <c:axId val="213637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Miljonit m</a:t>
                </a:r>
                <a:r>
                  <a:rPr lang="et-EE" baseline="30000"/>
                  <a:t>3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17805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Annual prescribed cut  </a:t>
            </a:r>
            <a:endParaRPr lang="et-EE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'5'!$B$5</c:f>
              <c:strCache>
                <c:ptCount val="1"/>
                <c:pt idx="0">
                  <c:v>Annual felling</c:v>
                </c:pt>
              </c:strCache>
            </c:strRef>
          </c:tx>
          <c:spPr>
            <a:solidFill>
              <a:srgbClr val="032E69"/>
            </a:solidFill>
            <a:ln>
              <a:noFill/>
            </a:ln>
            <a:effectLst/>
          </c:spPr>
          <c:invertIfNegative val="0"/>
          <c:dLbls>
            <c:dLbl>
              <c:idx val="26"/>
              <c:layout>
                <c:manualLayout>
                  <c:x val="0"/>
                  <c:y val="0.523326685902556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EC5C-41E8-8FF4-E226B3158D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'5'!$A$6:$A$32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'5'!$B$6:$B$32</c:f>
              <c:numCache>
                <c:formatCode>General</c:formatCode>
                <c:ptCount val="27"/>
                <c:pt idx="0">
                  <c:v>12.7</c:v>
                </c:pt>
                <c:pt idx="1">
                  <c:v>10.8</c:v>
                </c:pt>
                <c:pt idx="2">
                  <c:v>12.2</c:v>
                </c:pt>
                <c:pt idx="3">
                  <c:v>9.9</c:v>
                </c:pt>
                <c:pt idx="4">
                  <c:v>9.8000000000000007</c:v>
                </c:pt>
                <c:pt idx="5">
                  <c:v>8.3000000000000007</c:v>
                </c:pt>
                <c:pt idx="6">
                  <c:v>8</c:v>
                </c:pt>
                <c:pt idx="7">
                  <c:v>5.6</c:v>
                </c:pt>
                <c:pt idx="8">
                  <c:v>5.6</c:v>
                </c:pt>
                <c:pt idx="9">
                  <c:v>6</c:v>
                </c:pt>
                <c:pt idx="10">
                  <c:v>6.1</c:v>
                </c:pt>
                <c:pt idx="11">
                  <c:v>8.4</c:v>
                </c:pt>
                <c:pt idx="12">
                  <c:v>9.1</c:v>
                </c:pt>
                <c:pt idx="13">
                  <c:v>9.1999999999999993</c:v>
                </c:pt>
                <c:pt idx="14" formatCode="0.0">
                  <c:v>8.9</c:v>
                </c:pt>
                <c:pt idx="15" formatCode="0.0">
                  <c:v>10.7</c:v>
                </c:pt>
                <c:pt idx="16" formatCode="0.0">
                  <c:v>10.1</c:v>
                </c:pt>
                <c:pt idx="17" formatCode="0.0">
                  <c:v>11.46</c:v>
                </c:pt>
                <c:pt idx="18" formatCode="0.0">
                  <c:v>11.381</c:v>
                </c:pt>
                <c:pt idx="19" formatCode="0.0">
                  <c:v>13.4</c:v>
                </c:pt>
                <c:pt idx="20">
                  <c:v>10.9</c:v>
                </c:pt>
                <c:pt idx="21">
                  <c:v>11.2</c:v>
                </c:pt>
                <c:pt idx="22" formatCode="0.0">
                  <c:v>10.9</c:v>
                </c:pt>
                <c:pt idx="23" formatCode="0.0">
                  <c:v>11.5</c:v>
                </c:pt>
                <c:pt idx="24" formatCode="0.0">
                  <c:v>10.250999999999999</c:v>
                </c:pt>
                <c:pt idx="25" formatCode="0.0">
                  <c:v>10.9</c:v>
                </c:pt>
                <c:pt idx="2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B-45B9-B2F0-0972F3E89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2117158904"/>
        <c:axId val="-2117155416"/>
      </c:barChart>
      <c:lineChart>
        <c:grouping val="standard"/>
        <c:varyColors val="0"/>
        <c:ser>
          <c:idx val="0"/>
          <c:order val="1"/>
          <c:tx>
            <c:strRef>
              <c:f>'5'!$D$5</c:f>
              <c:strCache>
                <c:ptCount val="1"/>
                <c:pt idx="0">
                  <c:v>Increment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'5'!$A$6:$A$31</c:f>
              <c:numCache>
                <c:formatCode>General</c:formatCode>
                <c:ptCount val="26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</c:numCache>
            </c:numRef>
          </c:cat>
          <c:val>
            <c:numRef>
              <c:f>'5'!$D$6:$D$32</c:f>
              <c:numCache>
                <c:formatCode>General</c:formatCode>
                <c:ptCount val="27"/>
                <c:pt idx="1">
                  <c:v>13.9</c:v>
                </c:pt>
                <c:pt idx="2">
                  <c:v>13.9</c:v>
                </c:pt>
                <c:pt idx="3">
                  <c:v>13.9</c:v>
                </c:pt>
                <c:pt idx="4">
                  <c:v>14</c:v>
                </c:pt>
                <c:pt idx="5">
                  <c:v>14.2</c:v>
                </c:pt>
                <c:pt idx="6">
                  <c:v>14.1</c:v>
                </c:pt>
                <c:pt idx="7">
                  <c:v>14.2</c:v>
                </c:pt>
                <c:pt idx="8">
                  <c:v>14.1</c:v>
                </c:pt>
                <c:pt idx="9">
                  <c:v>14.1</c:v>
                </c:pt>
                <c:pt idx="10">
                  <c:v>14.2</c:v>
                </c:pt>
                <c:pt idx="11">
                  <c:v>14.5</c:v>
                </c:pt>
                <c:pt idx="12">
                  <c:v>14.8</c:v>
                </c:pt>
                <c:pt idx="13">
                  <c:v>15.1</c:v>
                </c:pt>
                <c:pt idx="14">
                  <c:v>15.5</c:v>
                </c:pt>
                <c:pt idx="15">
                  <c:v>15.7</c:v>
                </c:pt>
                <c:pt idx="16">
                  <c:v>15.9</c:v>
                </c:pt>
                <c:pt idx="17" formatCode="0.0">
                  <c:v>16</c:v>
                </c:pt>
                <c:pt idx="18" formatCode="0.0">
                  <c:v>16.100000000000001</c:v>
                </c:pt>
                <c:pt idx="19" formatCode="0.0">
                  <c:v>16.3</c:v>
                </c:pt>
                <c:pt idx="20" formatCode="0.0">
                  <c:v>16.399999999999999</c:v>
                </c:pt>
                <c:pt idx="21" formatCode="0.0">
                  <c:v>16.100000000000001</c:v>
                </c:pt>
                <c:pt idx="22" formatCode="0.0">
                  <c:v>15.8</c:v>
                </c:pt>
                <c:pt idx="23" formatCode="0.0">
                  <c:v>15.6</c:v>
                </c:pt>
                <c:pt idx="24" formatCode="0.0">
                  <c:v>15.5</c:v>
                </c:pt>
                <c:pt idx="25" formatCode="0.0">
                  <c:v>15.4</c:v>
                </c:pt>
                <c:pt idx="26">
                  <c:v>15.4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87-420F-A584-6E8FF1F3B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7158904"/>
        <c:axId val="-2117155416"/>
      </c:lineChart>
      <c:catAx>
        <c:axId val="-2117158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17155416"/>
        <c:crosses val="autoZero"/>
        <c:auto val="1"/>
        <c:lblAlgn val="ctr"/>
        <c:lblOffset val="100"/>
        <c:noMultiLvlLbl val="1"/>
      </c:catAx>
      <c:valAx>
        <c:axId val="-2117155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Million m</a:t>
                </a:r>
                <a:r>
                  <a:rPr lang="et-EE" baseline="30000"/>
                  <a:t>3</a:t>
                </a:r>
                <a:endParaRPr lang="et-E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17158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600" b="0"/>
              <a:t>Aastane raiemaht</a:t>
            </a:r>
            <a:endParaRPr lang="et-EE" sz="1600" b="0" baseline="30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32E69">
                <a:alpha val="90000"/>
              </a:srgbClr>
            </a:solidFill>
            <a:ln w="0">
              <a:noFill/>
            </a:ln>
            <a:effectLst/>
          </c:spPr>
          <c:invertIfNegative val="0"/>
          <c:cat>
            <c:numRef>
              <c:f>'5'!$A$6:$A$32</c:f>
              <c:numCache>
                <c:formatCode>General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  <c:pt idx="26">
                  <c:v>2025</c:v>
                </c:pt>
              </c:numCache>
            </c:numRef>
          </c:cat>
          <c:val>
            <c:numRef>
              <c:f>'5'!$B$6:$B$32</c:f>
              <c:numCache>
                <c:formatCode>General</c:formatCode>
                <c:ptCount val="27"/>
                <c:pt idx="0">
                  <c:v>12.7</c:v>
                </c:pt>
                <c:pt idx="1">
                  <c:v>10.8</c:v>
                </c:pt>
                <c:pt idx="2">
                  <c:v>12.2</c:v>
                </c:pt>
                <c:pt idx="3">
                  <c:v>9.9</c:v>
                </c:pt>
                <c:pt idx="4">
                  <c:v>9.8000000000000007</c:v>
                </c:pt>
                <c:pt idx="5">
                  <c:v>8.3000000000000007</c:v>
                </c:pt>
                <c:pt idx="6">
                  <c:v>8</c:v>
                </c:pt>
                <c:pt idx="7">
                  <c:v>5.6</c:v>
                </c:pt>
                <c:pt idx="8">
                  <c:v>5.6</c:v>
                </c:pt>
                <c:pt idx="9">
                  <c:v>6</c:v>
                </c:pt>
                <c:pt idx="10">
                  <c:v>6.1</c:v>
                </c:pt>
                <c:pt idx="11">
                  <c:v>8.4</c:v>
                </c:pt>
                <c:pt idx="12">
                  <c:v>9.1</c:v>
                </c:pt>
                <c:pt idx="13">
                  <c:v>9.1999999999999993</c:v>
                </c:pt>
                <c:pt idx="14" formatCode="0.0">
                  <c:v>8.9</c:v>
                </c:pt>
                <c:pt idx="15" formatCode="0.0">
                  <c:v>10.7</c:v>
                </c:pt>
                <c:pt idx="16" formatCode="0.0">
                  <c:v>10.1</c:v>
                </c:pt>
                <c:pt idx="17" formatCode="0.0">
                  <c:v>11.46</c:v>
                </c:pt>
                <c:pt idx="18" formatCode="0.0">
                  <c:v>11.381</c:v>
                </c:pt>
                <c:pt idx="19" formatCode="0.0">
                  <c:v>13.4</c:v>
                </c:pt>
                <c:pt idx="20">
                  <c:v>10.9</c:v>
                </c:pt>
                <c:pt idx="21">
                  <c:v>11.2</c:v>
                </c:pt>
                <c:pt idx="22" formatCode="0.0">
                  <c:v>10.9</c:v>
                </c:pt>
                <c:pt idx="23" formatCode="0.0">
                  <c:v>11.5</c:v>
                </c:pt>
                <c:pt idx="24" formatCode="0.0">
                  <c:v>10.250999999999999</c:v>
                </c:pt>
                <c:pt idx="25" formatCode="0.0">
                  <c:v>10.9</c:v>
                </c:pt>
                <c:pt idx="2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8-4331-B58B-9BBBE2C6F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7"/>
        <c:axId val="-2116986088"/>
        <c:axId val="-2116982600"/>
        <c:extLst/>
      </c:barChart>
      <c:lineChart>
        <c:grouping val="standard"/>
        <c:varyColors val="0"/>
        <c:ser>
          <c:idx val="4"/>
          <c:order val="1"/>
          <c:tx>
            <c:strRef>
              <c:f>'5'!$C$4</c:f>
              <c:strCache>
                <c:ptCount val="1"/>
                <c:pt idx="0">
                  <c:v>Keskmine optimaalne raiemaht MAK 2020 järgi</c:v>
                </c:pt>
              </c:strCache>
              <c:extLst xmlns:c15="http://schemas.microsoft.com/office/drawing/2012/chart"/>
            </c:strRef>
          </c:tx>
          <c:spPr>
            <a:ln w="349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'5'!$A$6:$A$31</c:f>
              <c:numCache>
                <c:formatCode>General</c:formatCode>
                <c:ptCount val="26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</c:numCache>
            </c:numRef>
          </c:cat>
          <c:val>
            <c:numRef>
              <c:f>'5'!$C$6:$C$27</c:f>
              <c:numCache>
                <c:formatCode>General</c:formatCode>
                <c:ptCount val="22"/>
                <c:pt idx="11">
                  <c:v>13.5</c:v>
                </c:pt>
                <c:pt idx="12">
                  <c:v>13.5</c:v>
                </c:pt>
                <c:pt idx="13">
                  <c:v>13.5</c:v>
                </c:pt>
                <c:pt idx="14">
                  <c:v>13.5</c:v>
                </c:pt>
                <c:pt idx="15">
                  <c:v>13.5</c:v>
                </c:pt>
                <c:pt idx="16">
                  <c:v>13.5</c:v>
                </c:pt>
                <c:pt idx="17">
                  <c:v>13.5</c:v>
                </c:pt>
                <c:pt idx="18">
                  <c:v>13.5</c:v>
                </c:pt>
                <c:pt idx="19">
                  <c:v>13.5</c:v>
                </c:pt>
                <c:pt idx="20">
                  <c:v>13.5</c:v>
                </c:pt>
                <c:pt idx="21">
                  <c:v>13.5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E458-4331-B58B-9BBBE2C6F78A}"/>
            </c:ext>
          </c:extLst>
        </c:ser>
        <c:ser>
          <c:idx val="5"/>
          <c:order val="2"/>
          <c:tx>
            <c:strRef>
              <c:f>'5'!$D$4</c:f>
              <c:strCache>
                <c:ptCount val="1"/>
                <c:pt idx="0">
                  <c:v>Metsade juurdekasv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'5'!$A$6:$A$31</c:f>
              <c:numCache>
                <c:formatCode>General</c:formatCode>
                <c:ptCount val="26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>
                  <c:v>2021</c:v>
                </c:pt>
                <c:pt idx="23">
                  <c:v>2022</c:v>
                </c:pt>
                <c:pt idx="24">
                  <c:v>2023</c:v>
                </c:pt>
                <c:pt idx="25">
                  <c:v>2024</c:v>
                </c:pt>
              </c:numCache>
            </c:numRef>
          </c:cat>
          <c:val>
            <c:numRef>
              <c:f>'5'!$D$6:$D$32</c:f>
              <c:numCache>
                <c:formatCode>General</c:formatCode>
                <c:ptCount val="27"/>
                <c:pt idx="1">
                  <c:v>13.9</c:v>
                </c:pt>
                <c:pt idx="2">
                  <c:v>13.9</c:v>
                </c:pt>
                <c:pt idx="3">
                  <c:v>13.9</c:v>
                </c:pt>
                <c:pt idx="4">
                  <c:v>14</c:v>
                </c:pt>
                <c:pt idx="5">
                  <c:v>14.2</c:v>
                </c:pt>
                <c:pt idx="6">
                  <c:v>14.1</c:v>
                </c:pt>
                <c:pt idx="7">
                  <c:v>14.2</c:v>
                </c:pt>
                <c:pt idx="8">
                  <c:v>14.1</c:v>
                </c:pt>
                <c:pt idx="9">
                  <c:v>14.1</c:v>
                </c:pt>
                <c:pt idx="10">
                  <c:v>14.2</c:v>
                </c:pt>
                <c:pt idx="11">
                  <c:v>14.5</c:v>
                </c:pt>
                <c:pt idx="12">
                  <c:v>14.8</c:v>
                </c:pt>
                <c:pt idx="13">
                  <c:v>15.1</c:v>
                </c:pt>
                <c:pt idx="14">
                  <c:v>15.5</c:v>
                </c:pt>
                <c:pt idx="15">
                  <c:v>15.7</c:v>
                </c:pt>
                <c:pt idx="16">
                  <c:v>15.9</c:v>
                </c:pt>
                <c:pt idx="17" formatCode="0.0">
                  <c:v>16</c:v>
                </c:pt>
                <c:pt idx="18" formatCode="0.0">
                  <c:v>16.100000000000001</c:v>
                </c:pt>
                <c:pt idx="19" formatCode="0.0">
                  <c:v>16.3</c:v>
                </c:pt>
                <c:pt idx="20" formatCode="0.0">
                  <c:v>16.399999999999999</c:v>
                </c:pt>
                <c:pt idx="21" formatCode="0.0">
                  <c:v>16.100000000000001</c:v>
                </c:pt>
                <c:pt idx="22" formatCode="0.0">
                  <c:v>15.8</c:v>
                </c:pt>
                <c:pt idx="23" formatCode="0.0">
                  <c:v>15.6</c:v>
                </c:pt>
                <c:pt idx="24" formatCode="0.0">
                  <c:v>15.5</c:v>
                </c:pt>
                <c:pt idx="25" formatCode="0.0">
                  <c:v>15.4</c:v>
                </c:pt>
                <c:pt idx="26">
                  <c:v>15.4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58-4331-B58B-9BBBE2C6F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16986088"/>
        <c:axId val="-2116982600"/>
      </c:lineChart>
      <c:dateAx>
        <c:axId val="-2116986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16982600"/>
        <c:crosses val="autoZero"/>
        <c:auto val="0"/>
        <c:lblOffset val="100"/>
        <c:baseTimeUnit val="days"/>
      </c:dateAx>
      <c:valAx>
        <c:axId val="-2116982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Miljonit m</a:t>
                </a:r>
                <a:r>
                  <a:rPr lang="et-EE" baseline="30000"/>
                  <a:t>3</a:t>
                </a:r>
                <a:endParaRPr lang="et-E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-2116986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Number of employees in Estonian forest and timber industries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5.24412813782892E-3"/>
          <c:y val="0.20525904096050701"/>
          <c:w val="0.99397744960578804"/>
          <c:h val="0.612355801633923"/>
        </c:manualLayout>
      </c:layout>
      <c:ofPieChart>
        <c:ofPieType val="pie"/>
        <c:varyColors val="1"/>
        <c:ser>
          <c:idx val="1"/>
          <c:order val="0"/>
          <c:explosion val="2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CBE0-4AB9-9B6D-CF8EDA23FC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CBE0-4AB9-9B6D-CF8EDA23FC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BE0-4AB9-9B6D-CF8EDA23FC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CBE0-4AB9-9B6D-CF8EDA23FCE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CBE0-4AB9-9B6D-CF8EDA23FCE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CBE0-4AB9-9B6D-CF8EDA23FCEF}"/>
              </c:ext>
            </c:extLst>
          </c:dPt>
          <c:dLbls>
            <c:dLbl>
              <c:idx val="0"/>
              <c:layout>
                <c:manualLayout>
                  <c:x val="0.14161635018824531"/>
                  <c:y val="-0.161944755356571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bg2">
                            <a:lumMod val="10000"/>
                          </a:schemeClr>
                        </a:solidFill>
                        <a:latin typeface="Karla" pitchFamily="2" charset="0"/>
                        <a:ea typeface="+mn-ea"/>
                        <a:cs typeface="+mn-cs"/>
                      </a:defRPr>
                    </a:pPr>
                    <a:r>
                      <a:rPr lang="en-US" b="1">
                        <a:solidFill>
                          <a:schemeClr val="bg2">
                            <a:lumMod val="10000"/>
                          </a:schemeClr>
                        </a:solidFill>
                      </a:rPr>
                      <a:t>Total number of employees 698</a:t>
                    </a:r>
                    <a:r>
                      <a:rPr lang="en-US" b="1" baseline="0">
                        <a:solidFill>
                          <a:schemeClr val="bg2">
                            <a:lumMod val="10000"/>
                          </a:schemeClr>
                        </a:solidFill>
                      </a:rPr>
                      <a:t> 800</a:t>
                    </a:r>
                    <a:endParaRPr lang="en-US" b="1">
                      <a:solidFill>
                        <a:schemeClr val="bg2">
                          <a:lumMod val="10000"/>
                        </a:schemeClr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2">
                          <a:lumMod val="10000"/>
                        </a:schemeClr>
                      </a:solidFill>
                      <a:latin typeface="Karla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390367913761398"/>
                      <c:h val="0.1236190171623494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23-CBE0-4AB9-9B6D-CF8EDA23FCE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7DA7062-95BC-4A47-9808-54D29551F911}" type="VALUE">
                      <a:rPr lang="en-US"/>
                      <a:pPr/>
                      <a:t>[VÄÄRTUS]</a:t>
                    </a:fld>
                    <a:endParaRPr lang="et-E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CBE0-4AB9-9B6D-CF8EDA23FCE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BB324ED-A28B-4435-8D85-EED29972F67C}" type="VALUE">
                      <a:rPr lang="en-US"/>
                      <a:pPr/>
                      <a:t>[VÄÄRTUS]</a:t>
                    </a:fld>
                    <a:endParaRPr lang="et-E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CBE0-4AB9-9B6D-CF8EDA23FCE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A58F6DE-87D0-4EFE-B26A-6D3FC7EAD2B9}" type="VALUE">
                      <a:rPr lang="en-US"/>
                      <a:pPr/>
                      <a:t>[VÄÄRTUS]</a:t>
                    </a:fld>
                    <a:endParaRPr lang="et-E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CBE0-4AB9-9B6D-CF8EDA23FCE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DE4750C-0D8A-430C-96BD-32D0D22C7A7D}" type="VALUE">
                      <a:rPr lang="en-US"/>
                      <a:pPr/>
                      <a:t>[VÄÄRTUS]</a:t>
                    </a:fld>
                    <a:endParaRPr lang="et-E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CBE0-4AB9-9B6D-CF8EDA23FCE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EA00D48-496B-4A74-A3CB-9A32A7976D15}" type="VALUE">
                      <a:rPr lang="en-US"/>
                      <a:pPr/>
                      <a:t>[VÄÄRTUS]</a:t>
                    </a:fld>
                    <a:endParaRPr lang="et-EE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CBE0-4AB9-9B6D-CF8EDA23FC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2">
                        <a:lumMod val="1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'6'!$A$12:$E$12</c:f>
              <c:strCache>
                <c:ptCount val="5"/>
                <c:pt idx="0">
                  <c:v>Total number of employees</c:v>
                </c:pt>
                <c:pt idx="1">
                  <c:v>Forest management</c:v>
                </c:pt>
                <c:pt idx="2">
                  <c:v>Timber industry</c:v>
                </c:pt>
                <c:pt idx="3">
                  <c:v>Paper industry</c:v>
                </c:pt>
                <c:pt idx="4">
                  <c:v>Furniture industry</c:v>
                </c:pt>
              </c:strCache>
            </c:strRef>
          </c:cat>
          <c:val>
            <c:numRef>
              <c:f>'6'!$A$21:$E$21</c:f>
              <c:numCache>
                <c:formatCode>General</c:formatCode>
                <c:ptCount val="5"/>
                <c:pt idx="0">
                  <c:v>698800</c:v>
                </c:pt>
                <c:pt idx="1">
                  <c:v>5800</c:v>
                </c:pt>
                <c:pt idx="2">
                  <c:v>17100</c:v>
                </c:pt>
                <c:pt idx="3">
                  <c:v>1200</c:v>
                </c:pt>
                <c:pt idx="4">
                  <c:v>5800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'6'!$A$12</c15:f>
                <c15:dlblRangeCache>
                  <c:ptCount val="1"/>
                  <c:pt idx="0">
                    <c:v>Total number of employees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CBE0-4AB9-9B6D-CF8EDA23F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4.99999690304231E-2"/>
          <c:y val="0.88923188562890498"/>
          <c:w val="0.86769577274643328"/>
          <c:h val="5.55727001385779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Tööga hõivatuid Eesti Metsa- ja Puidutööstuses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5.2440944881889801E-3"/>
          <c:y val="0.232072032662584"/>
          <c:w val="0.99397744960578804"/>
          <c:h val="0.612355801633923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A8-4717-A042-8603869BF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A8-4717-A042-8603869BF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A8-4717-A042-8603869BFA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A8-4717-A042-8603869BFA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A8-4717-A042-8603869BFAE9}"/>
              </c:ext>
            </c:extLst>
          </c:dPt>
          <c:dPt>
            <c:idx val="5"/>
            <c:bubble3D val="0"/>
            <c:explosion val="9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FA8-4717-A042-8603869BFAE9}"/>
              </c:ext>
            </c:extLst>
          </c:dPt>
          <c:dLbls>
            <c:dLbl>
              <c:idx val="0"/>
              <c:layout>
                <c:manualLayout>
                  <c:x val="0.11748544542927071"/>
                  <c:y val="-6.78769458459813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bg2">
                            <a:lumMod val="10000"/>
                          </a:schemeClr>
                        </a:solidFill>
                      </a:rPr>
                      <a:t>Hõivatuid kokku </a:t>
                    </a:r>
                    <a:r>
                      <a:rPr lang="en-US" sz="800" b="1" i="0" u="none" strike="noStrike" kern="1200" baseline="0">
                        <a:solidFill>
                          <a:schemeClr val="bg2">
                            <a:lumMod val="10000"/>
                          </a:schemeClr>
                        </a:solidFill>
                        <a:latin typeface="Karla" pitchFamily="2" charset="0"/>
                      </a:rPr>
                      <a:t> 698 800</a:t>
                    </a:r>
                    <a:endParaRPr lang="en-US" b="1">
                      <a:solidFill>
                        <a:schemeClr val="bg2">
                          <a:lumMod val="10000"/>
                        </a:schemeClr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FA8-4717-A042-8603869BFA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2">
                        <a:lumMod val="1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'6'!$A$13:$E$13</c:f>
              <c:strCache>
                <c:ptCount val="5"/>
                <c:pt idx="0">
                  <c:v>Hõivatuid kokku</c:v>
                </c:pt>
                <c:pt idx="1">
                  <c:v>Metsa majandamine</c:v>
                </c:pt>
                <c:pt idx="2">
                  <c:v>Puidutööstus</c:v>
                </c:pt>
                <c:pt idx="3">
                  <c:v>Paberitööstus</c:v>
                </c:pt>
                <c:pt idx="4">
                  <c:v>Mööblitööstus</c:v>
                </c:pt>
              </c:strCache>
            </c:strRef>
          </c:cat>
          <c:val>
            <c:numRef>
              <c:f>'6'!$A$21:$E$21</c:f>
              <c:numCache>
                <c:formatCode>General</c:formatCode>
                <c:ptCount val="5"/>
                <c:pt idx="0">
                  <c:v>698800</c:v>
                </c:pt>
                <c:pt idx="1">
                  <c:v>5800</c:v>
                </c:pt>
                <c:pt idx="2">
                  <c:v>17100</c:v>
                </c:pt>
                <c:pt idx="3">
                  <c:v>1200</c:v>
                </c:pt>
                <c:pt idx="4">
                  <c:v>5800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FA8-4717-A042-8603869BF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5.456055301194003E-2"/>
          <c:y val="0.90222892537244714"/>
          <c:w val="0.89999985547530803"/>
          <c:h val="7.15426191567468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Metsa- ja Puidutööstuses hõivatute osakaal maakondade lõikes, 2023-2025 keskmine</a:t>
            </a:r>
          </a:p>
        </c:rich>
      </c:tx>
      <c:layout>
        <c:manualLayout>
          <c:xMode val="edge"/>
          <c:yMode val="edge"/>
          <c:x val="0.171722222222222"/>
          <c:y val="1.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19463692038495201"/>
          <c:y val="0.17742971887550199"/>
          <c:w val="0.762140857392826"/>
          <c:h val="0.65404294342725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32E69"/>
            </a:solidFill>
            <a:ln>
              <a:noFill/>
            </a:ln>
            <a:effectLst/>
          </c:spPr>
          <c:invertIfNegative val="0"/>
          <c:cat>
            <c:strRef>
              <c:f>'7'!$A$7:$A$21</c:f>
              <c:strCache>
                <c:ptCount val="15"/>
                <c:pt idx="0">
                  <c:v>Ida-Virumaa</c:v>
                </c:pt>
                <c:pt idx="1">
                  <c:v>Harjumaa</c:v>
                </c:pt>
                <c:pt idx="2">
                  <c:v>Saare maakond</c:v>
                </c:pt>
                <c:pt idx="3">
                  <c:v>Hiiu maakond</c:v>
                </c:pt>
                <c:pt idx="4">
                  <c:v>Tartumaa</c:v>
                </c:pt>
                <c:pt idx="5">
                  <c:v>Pärnumaa</c:v>
                </c:pt>
                <c:pt idx="6">
                  <c:v>Lääne maakond</c:v>
                </c:pt>
                <c:pt idx="7">
                  <c:v>Raplamaa</c:v>
                </c:pt>
                <c:pt idx="8">
                  <c:v>Jõgevamaa</c:v>
                </c:pt>
                <c:pt idx="9">
                  <c:v>Põlvamaa</c:v>
                </c:pt>
                <c:pt idx="10">
                  <c:v>Järvamaa</c:v>
                </c:pt>
                <c:pt idx="11">
                  <c:v>Lääne-Virumaa</c:v>
                </c:pt>
                <c:pt idx="12">
                  <c:v>Valgamaa</c:v>
                </c:pt>
                <c:pt idx="13">
                  <c:v>Võrumaa</c:v>
                </c:pt>
                <c:pt idx="14">
                  <c:v>Viljandimaa</c:v>
                </c:pt>
              </c:strCache>
            </c:strRef>
          </c:cat>
          <c:val>
            <c:numRef>
              <c:f>'7'!$B$7:$B$21</c:f>
              <c:numCache>
                <c:formatCode>0%</c:formatCode>
                <c:ptCount val="15"/>
                <c:pt idx="0">
                  <c:v>1.8000000000000002E-2</c:v>
                </c:pt>
                <c:pt idx="1">
                  <c:v>2.1999999999999999E-2</c:v>
                </c:pt>
                <c:pt idx="2">
                  <c:v>1.3000000000000001E-2</c:v>
                </c:pt>
                <c:pt idx="3">
                  <c:v>0.02</c:v>
                </c:pt>
                <c:pt idx="4">
                  <c:v>0.04</c:v>
                </c:pt>
                <c:pt idx="5">
                  <c:v>6.7000000000000004E-2</c:v>
                </c:pt>
                <c:pt idx="6">
                  <c:v>8.4000000000000005E-2</c:v>
                </c:pt>
                <c:pt idx="7">
                  <c:v>7.8E-2</c:v>
                </c:pt>
                <c:pt idx="8">
                  <c:v>9.6999999999999989E-2</c:v>
                </c:pt>
                <c:pt idx="9">
                  <c:v>0.09</c:v>
                </c:pt>
                <c:pt idx="10">
                  <c:v>0.122</c:v>
                </c:pt>
                <c:pt idx="11">
                  <c:v>0.12</c:v>
                </c:pt>
                <c:pt idx="12">
                  <c:v>0.13</c:v>
                </c:pt>
                <c:pt idx="13">
                  <c:v>0.12</c:v>
                </c:pt>
                <c:pt idx="14">
                  <c:v>0.152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0-46EB-BF4C-DD662BC72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2117542808"/>
        <c:axId val="-2117599576"/>
      </c:barChart>
      <c:catAx>
        <c:axId val="-2117542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599576"/>
        <c:crosses val="autoZero"/>
        <c:auto val="1"/>
        <c:lblAlgn val="ctr"/>
        <c:lblOffset val="100"/>
        <c:noMultiLvlLbl val="0"/>
      </c:catAx>
      <c:valAx>
        <c:axId val="-2117599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542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Metsa- ja puidutööstuse hõivatute arv ja lisandväärtus hõivatu kohta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8.3929166666666694E-2"/>
          <c:y val="0.16940363990233201"/>
          <c:w val="0.90195972222222198"/>
          <c:h val="0.62925682248821702"/>
        </c:manualLayout>
      </c:layout>
      <c:lineChart>
        <c:grouping val="standard"/>
        <c:varyColors val="0"/>
        <c:ser>
          <c:idx val="0"/>
          <c:order val="0"/>
          <c:tx>
            <c:strRef>
              <c:f>'8'!$B$6</c:f>
              <c:strCache>
                <c:ptCount val="1"/>
                <c:pt idx="0">
                  <c:v>Hõivatute arv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'8'!$A$7:$A$32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'8'!$B$7:$B$32</c:f>
              <c:numCache>
                <c:formatCode>General</c:formatCode>
                <c:ptCount val="26"/>
                <c:pt idx="0">
                  <c:v>43400</c:v>
                </c:pt>
                <c:pt idx="1">
                  <c:v>40000</c:v>
                </c:pt>
                <c:pt idx="2">
                  <c:v>42200</c:v>
                </c:pt>
                <c:pt idx="3">
                  <c:v>46900</c:v>
                </c:pt>
                <c:pt idx="4">
                  <c:v>45700</c:v>
                </c:pt>
                <c:pt idx="5">
                  <c:v>41000</c:v>
                </c:pt>
                <c:pt idx="6">
                  <c:v>41900</c:v>
                </c:pt>
                <c:pt idx="7">
                  <c:v>40000</c:v>
                </c:pt>
                <c:pt idx="8">
                  <c:v>33200</c:v>
                </c:pt>
                <c:pt idx="9">
                  <c:v>30400</c:v>
                </c:pt>
                <c:pt idx="10">
                  <c:v>29000</c:v>
                </c:pt>
                <c:pt idx="11">
                  <c:v>31000</c:v>
                </c:pt>
                <c:pt idx="12">
                  <c:v>33400</c:v>
                </c:pt>
                <c:pt idx="13">
                  <c:v>34900</c:v>
                </c:pt>
                <c:pt idx="14">
                  <c:v>34800</c:v>
                </c:pt>
                <c:pt idx="15">
                  <c:v>37900</c:v>
                </c:pt>
                <c:pt idx="16">
                  <c:v>35700</c:v>
                </c:pt>
                <c:pt idx="17">
                  <c:v>33800</c:v>
                </c:pt>
                <c:pt idx="18">
                  <c:v>35300</c:v>
                </c:pt>
                <c:pt idx="19">
                  <c:v>35800</c:v>
                </c:pt>
                <c:pt idx="20">
                  <c:v>31300</c:v>
                </c:pt>
                <c:pt idx="21">
                  <c:v>34000</c:v>
                </c:pt>
                <c:pt idx="22">
                  <c:v>36600</c:v>
                </c:pt>
                <c:pt idx="23">
                  <c:v>33000</c:v>
                </c:pt>
                <c:pt idx="24">
                  <c:v>33100</c:v>
                </c:pt>
                <c:pt idx="25">
                  <c:v>29900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25-441A-ACD5-1A02B46F359A}"/>
            </c:ext>
          </c:extLst>
        </c:ser>
        <c:ser>
          <c:idx val="1"/>
          <c:order val="1"/>
          <c:tx>
            <c:strRef>
              <c:f>'8'!$D$6</c:f>
              <c:strCache>
                <c:ptCount val="1"/>
                <c:pt idx="0">
                  <c:v>Otsene lisandväärtus hõivatu kohta (€/in)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'8'!$A$7:$A$32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'8'!$D$7:$D$32</c:f>
              <c:numCache>
                <c:formatCode>0</c:formatCode>
                <c:ptCount val="26"/>
                <c:pt idx="0">
                  <c:v>5046.0829493087558</c:v>
                </c:pt>
                <c:pt idx="1">
                  <c:v>6850</c:v>
                </c:pt>
                <c:pt idx="2">
                  <c:v>8080.5687203791467</c:v>
                </c:pt>
                <c:pt idx="3">
                  <c:v>7697.2281449893389</c:v>
                </c:pt>
                <c:pt idx="4">
                  <c:v>8358.8621444201308</c:v>
                </c:pt>
                <c:pt idx="5">
                  <c:v>10073.170731707318</c:v>
                </c:pt>
                <c:pt idx="6">
                  <c:v>11431.980906921241</c:v>
                </c:pt>
                <c:pt idx="7">
                  <c:v>15300</c:v>
                </c:pt>
                <c:pt idx="8">
                  <c:v>14728.915662650603</c:v>
                </c:pt>
                <c:pt idx="9">
                  <c:v>13519.736842105263</c:v>
                </c:pt>
                <c:pt idx="10">
                  <c:v>19068.96551724138</c:v>
                </c:pt>
                <c:pt idx="11">
                  <c:v>21322.580645161292</c:v>
                </c:pt>
                <c:pt idx="12">
                  <c:v>19790.419161676647</c:v>
                </c:pt>
                <c:pt idx="13">
                  <c:v>19799.426934097421</c:v>
                </c:pt>
                <c:pt idx="14">
                  <c:v>23103.448275862069</c:v>
                </c:pt>
                <c:pt idx="15">
                  <c:v>22058.047493403694</c:v>
                </c:pt>
                <c:pt idx="16">
                  <c:v>25462.18487394958</c:v>
                </c:pt>
                <c:pt idx="17">
                  <c:v>31025.798816568047</c:v>
                </c:pt>
                <c:pt idx="18">
                  <c:v>33752.606232294616</c:v>
                </c:pt>
                <c:pt idx="19">
                  <c:v>33418.82681564246</c:v>
                </c:pt>
                <c:pt idx="20">
                  <c:v>36186.166140575078</c:v>
                </c:pt>
                <c:pt idx="21">
                  <c:v>49420.852952941183</c:v>
                </c:pt>
                <c:pt idx="22">
                  <c:v>52675.300549180327</c:v>
                </c:pt>
                <c:pt idx="23">
                  <c:v>42563.63636363636</c:v>
                </c:pt>
                <c:pt idx="24">
                  <c:v>43586.280966767372</c:v>
                </c:pt>
                <c:pt idx="25">
                  <c:v>38271.036789297657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25-441A-ACD5-1A02B46F3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7849112"/>
        <c:axId val="-2117845640"/>
      </c:lineChart>
      <c:dateAx>
        <c:axId val="-2117849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845640"/>
        <c:crosses val="autoZero"/>
        <c:auto val="0"/>
        <c:lblOffset val="100"/>
        <c:baseTimeUnit val="days"/>
      </c:dateAx>
      <c:valAx>
        <c:axId val="-2117845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849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866856011704965"/>
          <c:y val="0.91460384589760302"/>
          <c:w val="0.64266287976590064"/>
          <c:h val="7.73761052432490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Number of employees and added value per employee in forest and timber industry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'8'!$B$5</c:f>
              <c:strCache>
                <c:ptCount val="1"/>
                <c:pt idx="0">
                  <c:v>Number of employees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'8'!$A$7:$A$32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'8'!$B$7:$B$32</c:f>
              <c:numCache>
                <c:formatCode>General</c:formatCode>
                <c:ptCount val="26"/>
                <c:pt idx="0">
                  <c:v>43400</c:v>
                </c:pt>
                <c:pt idx="1">
                  <c:v>40000</c:v>
                </c:pt>
                <c:pt idx="2">
                  <c:v>42200</c:v>
                </c:pt>
                <c:pt idx="3">
                  <c:v>46900</c:v>
                </c:pt>
                <c:pt idx="4">
                  <c:v>45700</c:v>
                </c:pt>
                <c:pt idx="5">
                  <c:v>41000</c:v>
                </c:pt>
                <c:pt idx="6">
                  <c:v>41900</c:v>
                </c:pt>
                <c:pt idx="7">
                  <c:v>40000</c:v>
                </c:pt>
                <c:pt idx="8">
                  <c:v>33200</c:v>
                </c:pt>
                <c:pt idx="9">
                  <c:v>30400</c:v>
                </c:pt>
                <c:pt idx="10">
                  <c:v>29000</c:v>
                </c:pt>
                <c:pt idx="11">
                  <c:v>31000</c:v>
                </c:pt>
                <c:pt idx="12">
                  <c:v>33400</c:v>
                </c:pt>
                <c:pt idx="13">
                  <c:v>34900</c:v>
                </c:pt>
                <c:pt idx="14">
                  <c:v>34800</c:v>
                </c:pt>
                <c:pt idx="15">
                  <c:v>37900</c:v>
                </c:pt>
                <c:pt idx="16">
                  <c:v>35700</c:v>
                </c:pt>
                <c:pt idx="17">
                  <c:v>33800</c:v>
                </c:pt>
                <c:pt idx="18">
                  <c:v>35300</c:v>
                </c:pt>
                <c:pt idx="19">
                  <c:v>35800</c:v>
                </c:pt>
                <c:pt idx="20">
                  <c:v>31300</c:v>
                </c:pt>
                <c:pt idx="21">
                  <c:v>34000</c:v>
                </c:pt>
                <c:pt idx="22">
                  <c:v>36600</c:v>
                </c:pt>
                <c:pt idx="23">
                  <c:v>33000</c:v>
                </c:pt>
                <c:pt idx="24">
                  <c:v>33100</c:v>
                </c:pt>
                <c:pt idx="25">
                  <c:v>29900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DC-4AC4-B177-76DAA1207A5B}"/>
            </c:ext>
          </c:extLst>
        </c:ser>
        <c:ser>
          <c:idx val="1"/>
          <c:order val="1"/>
          <c:tx>
            <c:strRef>
              <c:f>'8'!$D$5</c:f>
              <c:strCache>
                <c:ptCount val="1"/>
                <c:pt idx="0">
                  <c:v>Added value per employee (€/pp)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'8'!$A$7:$A$32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'8'!$D$7:$D$32</c:f>
              <c:numCache>
                <c:formatCode>0</c:formatCode>
                <c:ptCount val="26"/>
                <c:pt idx="0">
                  <c:v>5046.0829493087558</c:v>
                </c:pt>
                <c:pt idx="1">
                  <c:v>6850</c:v>
                </c:pt>
                <c:pt idx="2">
                  <c:v>8080.5687203791467</c:v>
                </c:pt>
                <c:pt idx="3">
                  <c:v>7697.2281449893389</c:v>
                </c:pt>
                <c:pt idx="4">
                  <c:v>8358.8621444201308</c:v>
                </c:pt>
                <c:pt idx="5">
                  <c:v>10073.170731707318</c:v>
                </c:pt>
                <c:pt idx="6">
                  <c:v>11431.980906921241</c:v>
                </c:pt>
                <c:pt idx="7">
                  <c:v>15300</c:v>
                </c:pt>
                <c:pt idx="8">
                  <c:v>14728.915662650603</c:v>
                </c:pt>
                <c:pt idx="9">
                  <c:v>13519.736842105263</c:v>
                </c:pt>
                <c:pt idx="10">
                  <c:v>19068.96551724138</c:v>
                </c:pt>
                <c:pt idx="11">
                  <c:v>21322.580645161292</c:v>
                </c:pt>
                <c:pt idx="12">
                  <c:v>19790.419161676647</c:v>
                </c:pt>
                <c:pt idx="13">
                  <c:v>19799.426934097421</c:v>
                </c:pt>
                <c:pt idx="14">
                  <c:v>23103.448275862069</c:v>
                </c:pt>
                <c:pt idx="15">
                  <c:v>22058.047493403694</c:v>
                </c:pt>
                <c:pt idx="16">
                  <c:v>25462.18487394958</c:v>
                </c:pt>
                <c:pt idx="17">
                  <c:v>31025.798816568047</c:v>
                </c:pt>
                <c:pt idx="18">
                  <c:v>33752.606232294616</c:v>
                </c:pt>
                <c:pt idx="19">
                  <c:v>33418.82681564246</c:v>
                </c:pt>
                <c:pt idx="20">
                  <c:v>36186.166140575078</c:v>
                </c:pt>
                <c:pt idx="21">
                  <c:v>49420.852952941183</c:v>
                </c:pt>
                <c:pt idx="22">
                  <c:v>52675.300549180327</c:v>
                </c:pt>
                <c:pt idx="23">
                  <c:v>42563.63636363636</c:v>
                </c:pt>
                <c:pt idx="24">
                  <c:v>43586.280966767372</c:v>
                </c:pt>
                <c:pt idx="25">
                  <c:v>38271.036789297657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DC-4AC4-B177-76DAA1207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6250184"/>
        <c:axId val="-2116246856"/>
      </c:lineChart>
      <c:dateAx>
        <c:axId val="-2116250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246856"/>
        <c:crosses val="autoZero"/>
        <c:auto val="0"/>
        <c:lblOffset val="100"/>
        <c:baseTimeUnit val="days"/>
      </c:dateAx>
      <c:valAx>
        <c:axId val="-2116246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250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Lisandväärtuse muutus metsa- ja puidusektori ettevõtetes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8.34005106086885E-2"/>
          <c:y val="0.198337892209521"/>
          <c:w val="0.88887426878823494"/>
          <c:h val="0.588954723255533"/>
        </c:manualLayout>
      </c:layout>
      <c:lineChart>
        <c:grouping val="standard"/>
        <c:varyColors val="0"/>
        <c:ser>
          <c:idx val="0"/>
          <c:order val="0"/>
          <c:tx>
            <c:strRef>
              <c:f>'9'!$B$6</c:f>
              <c:strCache>
                <c:ptCount val="1"/>
                <c:pt idx="0">
                  <c:v>Metsamajandus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'9'!$B$8:$B$33</c:f>
              <c:numCache>
                <c:formatCode>General</c:formatCode>
                <c:ptCount val="26"/>
                <c:pt idx="0">
                  <c:v>32</c:v>
                </c:pt>
                <c:pt idx="1">
                  <c:v>50</c:v>
                </c:pt>
                <c:pt idx="2">
                  <c:v>57</c:v>
                </c:pt>
                <c:pt idx="3">
                  <c:v>53</c:v>
                </c:pt>
                <c:pt idx="4">
                  <c:v>52</c:v>
                </c:pt>
                <c:pt idx="5">
                  <c:v>73</c:v>
                </c:pt>
                <c:pt idx="6">
                  <c:v>61</c:v>
                </c:pt>
                <c:pt idx="7">
                  <c:v>130</c:v>
                </c:pt>
                <c:pt idx="8">
                  <c:v>95</c:v>
                </c:pt>
                <c:pt idx="9">
                  <c:v>84</c:v>
                </c:pt>
                <c:pt idx="10">
                  <c:v>123</c:v>
                </c:pt>
                <c:pt idx="11">
                  <c:v>173</c:v>
                </c:pt>
                <c:pt idx="12">
                  <c:v>155</c:v>
                </c:pt>
                <c:pt idx="13">
                  <c:v>154</c:v>
                </c:pt>
                <c:pt idx="14">
                  <c:v>198</c:v>
                </c:pt>
                <c:pt idx="15">
                  <c:v>171</c:v>
                </c:pt>
                <c:pt idx="16">
                  <c:v>212</c:v>
                </c:pt>
                <c:pt idx="17">
                  <c:v>297</c:v>
                </c:pt>
                <c:pt idx="18">
                  <c:v>385</c:v>
                </c:pt>
                <c:pt idx="19">
                  <c:v>400</c:v>
                </c:pt>
                <c:pt idx="20">
                  <c:v>262</c:v>
                </c:pt>
                <c:pt idx="21">
                  <c:v>470</c:v>
                </c:pt>
                <c:pt idx="22">
                  <c:v>639</c:v>
                </c:pt>
                <c:pt idx="23" formatCode="0">
                  <c:v>450</c:v>
                </c:pt>
                <c:pt idx="24" formatCode="0">
                  <c:v>458</c:v>
                </c:pt>
                <c:pt idx="25" formatCode="0">
                  <c:v>273.52800000000002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15-4B36-B6BD-418B719D3B40}"/>
            </c:ext>
          </c:extLst>
        </c:ser>
        <c:ser>
          <c:idx val="1"/>
          <c:order val="1"/>
          <c:tx>
            <c:strRef>
              <c:f>'9'!$C$6</c:f>
              <c:strCache>
                <c:ptCount val="1"/>
                <c:pt idx="0">
                  <c:v>Puidutööstus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'9'!$C$8:$C$33</c:f>
              <c:numCache>
                <c:formatCode>General</c:formatCode>
                <c:ptCount val="26"/>
                <c:pt idx="0">
                  <c:v>99</c:v>
                </c:pt>
                <c:pt idx="1">
                  <c:v>117</c:v>
                </c:pt>
                <c:pt idx="2">
                  <c:v>160</c:v>
                </c:pt>
                <c:pt idx="3">
                  <c:v>182</c:v>
                </c:pt>
                <c:pt idx="4">
                  <c:v>206</c:v>
                </c:pt>
                <c:pt idx="5">
                  <c:v>221</c:v>
                </c:pt>
                <c:pt idx="6">
                  <c:v>275</c:v>
                </c:pt>
                <c:pt idx="7">
                  <c:v>313</c:v>
                </c:pt>
                <c:pt idx="8">
                  <c:v>248</c:v>
                </c:pt>
                <c:pt idx="9">
                  <c:v>213</c:v>
                </c:pt>
                <c:pt idx="10">
                  <c:v>287</c:v>
                </c:pt>
                <c:pt idx="11">
                  <c:v>330</c:v>
                </c:pt>
                <c:pt idx="12">
                  <c:v>344</c:v>
                </c:pt>
                <c:pt idx="13">
                  <c:v>373</c:v>
                </c:pt>
                <c:pt idx="14">
                  <c:v>429</c:v>
                </c:pt>
                <c:pt idx="15">
                  <c:v>472</c:v>
                </c:pt>
                <c:pt idx="16">
                  <c:v>483</c:v>
                </c:pt>
                <c:pt idx="17">
                  <c:v>521</c:v>
                </c:pt>
                <c:pt idx="18">
                  <c:v>555</c:v>
                </c:pt>
                <c:pt idx="19">
                  <c:v>551</c:v>
                </c:pt>
                <c:pt idx="20">
                  <c:v>631</c:v>
                </c:pt>
                <c:pt idx="21">
                  <c:v>934</c:v>
                </c:pt>
                <c:pt idx="22" formatCode="#,##0">
                  <c:v>1013</c:v>
                </c:pt>
                <c:pt idx="23">
                  <c:v>721</c:v>
                </c:pt>
                <c:pt idx="24" formatCode="0">
                  <c:v>745</c:v>
                </c:pt>
                <c:pt idx="25" formatCode="0">
                  <c:v>672.02800000000002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15-4B36-B6BD-418B719D3B40}"/>
            </c:ext>
          </c:extLst>
        </c:ser>
        <c:ser>
          <c:idx val="2"/>
          <c:order val="2"/>
          <c:tx>
            <c:strRef>
              <c:f>'9'!$D$6</c:f>
              <c:strCache>
                <c:ptCount val="1"/>
                <c:pt idx="0">
                  <c:v>Paberitööstus</c:v>
                </c:pt>
              </c:strCache>
            </c:strRef>
          </c:tx>
          <c:spPr>
            <a:ln w="28575" cap="rnd">
              <a:solidFill>
                <a:srgbClr val="F2E86D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'9'!$D$8:$D$33</c:f>
              <c:numCache>
                <c:formatCode>General</c:formatCode>
                <c:ptCount val="26"/>
                <c:pt idx="0">
                  <c:v>19</c:v>
                </c:pt>
                <c:pt idx="1">
                  <c:v>22</c:v>
                </c:pt>
                <c:pt idx="2">
                  <c:v>29</c:v>
                </c:pt>
                <c:pt idx="3">
                  <c:v>26</c:v>
                </c:pt>
                <c:pt idx="4">
                  <c:v>24</c:v>
                </c:pt>
                <c:pt idx="5">
                  <c:v>25</c:v>
                </c:pt>
                <c:pt idx="6">
                  <c:v>37</c:v>
                </c:pt>
                <c:pt idx="7">
                  <c:v>51</c:v>
                </c:pt>
                <c:pt idx="8">
                  <c:v>41</c:v>
                </c:pt>
                <c:pt idx="9">
                  <c:v>33</c:v>
                </c:pt>
                <c:pt idx="10">
                  <c:v>50</c:v>
                </c:pt>
                <c:pt idx="11">
                  <c:v>56</c:v>
                </c:pt>
                <c:pt idx="12">
                  <c:v>49</c:v>
                </c:pt>
                <c:pt idx="13">
                  <c:v>47</c:v>
                </c:pt>
                <c:pt idx="14">
                  <c:v>50</c:v>
                </c:pt>
                <c:pt idx="15">
                  <c:v>55</c:v>
                </c:pt>
                <c:pt idx="16">
                  <c:v>56</c:v>
                </c:pt>
                <c:pt idx="17">
                  <c:v>68</c:v>
                </c:pt>
                <c:pt idx="18">
                  <c:v>76</c:v>
                </c:pt>
                <c:pt idx="19">
                  <c:v>60</c:v>
                </c:pt>
                <c:pt idx="20">
                  <c:v>46</c:v>
                </c:pt>
                <c:pt idx="21">
                  <c:v>75</c:v>
                </c:pt>
                <c:pt idx="22" formatCode="0">
                  <c:v>80</c:v>
                </c:pt>
                <c:pt idx="23">
                  <c:v>38</c:v>
                </c:pt>
                <c:pt idx="24" formatCode="0">
                  <c:v>54</c:v>
                </c:pt>
                <c:pt idx="25" formatCode="0">
                  <c:v>26.032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15-4B36-B6BD-418B719D3B40}"/>
            </c:ext>
          </c:extLst>
        </c:ser>
        <c:ser>
          <c:idx val="3"/>
          <c:order val="3"/>
          <c:tx>
            <c:strRef>
              <c:f>'9'!$E$6</c:f>
              <c:strCache>
                <c:ptCount val="1"/>
                <c:pt idx="0">
                  <c:v>Mööblitootmine</c:v>
                </c:pt>
              </c:strCache>
            </c:strRef>
          </c:tx>
          <c:spPr>
            <a:ln w="28575" cap="rnd">
              <a:solidFill>
                <a:srgbClr val="8CB5AD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'9'!$E$8:$E$33</c:f>
              <c:numCache>
                <c:formatCode>General</c:formatCode>
                <c:ptCount val="26"/>
                <c:pt idx="0">
                  <c:v>69</c:v>
                </c:pt>
                <c:pt idx="1">
                  <c:v>85</c:v>
                </c:pt>
                <c:pt idx="2">
                  <c:v>95</c:v>
                </c:pt>
                <c:pt idx="3">
                  <c:v>100</c:v>
                </c:pt>
                <c:pt idx="4">
                  <c:v>100</c:v>
                </c:pt>
                <c:pt idx="5">
                  <c:v>94</c:v>
                </c:pt>
                <c:pt idx="6">
                  <c:v>106</c:v>
                </c:pt>
                <c:pt idx="7">
                  <c:v>118</c:v>
                </c:pt>
                <c:pt idx="8">
                  <c:v>105</c:v>
                </c:pt>
                <c:pt idx="9">
                  <c:v>81</c:v>
                </c:pt>
                <c:pt idx="10">
                  <c:v>93</c:v>
                </c:pt>
                <c:pt idx="11">
                  <c:v>102</c:v>
                </c:pt>
                <c:pt idx="12">
                  <c:v>113</c:v>
                </c:pt>
                <c:pt idx="13">
                  <c:v>117</c:v>
                </c:pt>
                <c:pt idx="14">
                  <c:v>127</c:v>
                </c:pt>
                <c:pt idx="15">
                  <c:v>138</c:v>
                </c:pt>
                <c:pt idx="16">
                  <c:v>158</c:v>
                </c:pt>
                <c:pt idx="17">
                  <c:v>162</c:v>
                </c:pt>
                <c:pt idx="18">
                  <c:v>175</c:v>
                </c:pt>
                <c:pt idx="19">
                  <c:v>186</c:v>
                </c:pt>
                <c:pt idx="20">
                  <c:v>193</c:v>
                </c:pt>
                <c:pt idx="21">
                  <c:v>202</c:v>
                </c:pt>
                <c:pt idx="22" formatCode="0">
                  <c:v>196</c:v>
                </c:pt>
                <c:pt idx="23">
                  <c:v>196</c:v>
                </c:pt>
                <c:pt idx="24" formatCode="0">
                  <c:v>185</c:v>
                </c:pt>
                <c:pt idx="25" formatCode="0">
                  <c:v>172.71600000000001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15-4B36-B6BD-418B719D3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6397624"/>
        <c:axId val="-2133247112"/>
      </c:lineChart>
      <c:dateAx>
        <c:axId val="-2116397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33247112"/>
        <c:crosses val="autoZero"/>
        <c:auto val="0"/>
        <c:lblOffset val="100"/>
        <c:baseTimeUnit val="days"/>
      </c:dateAx>
      <c:valAx>
        <c:axId val="-213324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Miljonit eurot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397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114240209576801"/>
          <c:y val="0.88635239701028601"/>
          <c:w val="0.83069096127462405"/>
          <c:h val="6.0729161383083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Added value in Estonian forest and wood industries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'9'!$B$7</c:f>
              <c:strCache>
                <c:ptCount val="1"/>
                <c:pt idx="0">
                  <c:v>Forest management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'9'!$B$8:$B$33</c:f>
              <c:numCache>
                <c:formatCode>General</c:formatCode>
                <c:ptCount val="26"/>
                <c:pt idx="0">
                  <c:v>32</c:v>
                </c:pt>
                <c:pt idx="1">
                  <c:v>50</c:v>
                </c:pt>
                <c:pt idx="2">
                  <c:v>57</c:v>
                </c:pt>
                <c:pt idx="3">
                  <c:v>53</c:v>
                </c:pt>
                <c:pt idx="4">
                  <c:v>52</c:v>
                </c:pt>
                <c:pt idx="5">
                  <c:v>73</c:v>
                </c:pt>
                <c:pt idx="6">
                  <c:v>61</c:v>
                </c:pt>
                <c:pt idx="7">
                  <c:v>130</c:v>
                </c:pt>
                <c:pt idx="8">
                  <c:v>95</c:v>
                </c:pt>
                <c:pt idx="9">
                  <c:v>84</c:v>
                </c:pt>
                <c:pt idx="10">
                  <c:v>123</c:v>
                </c:pt>
                <c:pt idx="11">
                  <c:v>173</c:v>
                </c:pt>
                <c:pt idx="12">
                  <c:v>155</c:v>
                </c:pt>
                <c:pt idx="13">
                  <c:v>154</c:v>
                </c:pt>
                <c:pt idx="14">
                  <c:v>198</c:v>
                </c:pt>
                <c:pt idx="15">
                  <c:v>171</c:v>
                </c:pt>
                <c:pt idx="16">
                  <c:v>212</c:v>
                </c:pt>
                <c:pt idx="17">
                  <c:v>297</c:v>
                </c:pt>
                <c:pt idx="18">
                  <c:v>385</c:v>
                </c:pt>
                <c:pt idx="19">
                  <c:v>400</c:v>
                </c:pt>
                <c:pt idx="20">
                  <c:v>262</c:v>
                </c:pt>
                <c:pt idx="21">
                  <c:v>470</c:v>
                </c:pt>
                <c:pt idx="22">
                  <c:v>639</c:v>
                </c:pt>
                <c:pt idx="23" formatCode="0">
                  <c:v>450</c:v>
                </c:pt>
                <c:pt idx="24" formatCode="0">
                  <c:v>458</c:v>
                </c:pt>
                <c:pt idx="25" formatCode="0">
                  <c:v>273.52800000000002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7E-4FCA-B11B-0A06342C3A42}"/>
            </c:ext>
          </c:extLst>
        </c:ser>
        <c:ser>
          <c:idx val="1"/>
          <c:order val="1"/>
          <c:tx>
            <c:strRef>
              <c:f>'9'!$C$7</c:f>
              <c:strCache>
                <c:ptCount val="1"/>
                <c:pt idx="0">
                  <c:v>Timber industry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'9'!$C$8:$C$33</c:f>
              <c:numCache>
                <c:formatCode>General</c:formatCode>
                <c:ptCount val="26"/>
                <c:pt idx="0">
                  <c:v>99</c:v>
                </c:pt>
                <c:pt idx="1">
                  <c:v>117</c:v>
                </c:pt>
                <c:pt idx="2">
                  <c:v>160</c:v>
                </c:pt>
                <c:pt idx="3">
                  <c:v>182</c:v>
                </c:pt>
                <c:pt idx="4">
                  <c:v>206</c:v>
                </c:pt>
                <c:pt idx="5">
                  <c:v>221</c:v>
                </c:pt>
                <c:pt idx="6">
                  <c:v>275</c:v>
                </c:pt>
                <c:pt idx="7">
                  <c:v>313</c:v>
                </c:pt>
                <c:pt idx="8">
                  <c:v>248</c:v>
                </c:pt>
                <c:pt idx="9">
                  <c:v>213</c:v>
                </c:pt>
                <c:pt idx="10">
                  <c:v>287</c:v>
                </c:pt>
                <c:pt idx="11">
                  <c:v>330</c:v>
                </c:pt>
                <c:pt idx="12">
                  <c:v>344</c:v>
                </c:pt>
                <c:pt idx="13">
                  <c:v>373</c:v>
                </c:pt>
                <c:pt idx="14">
                  <c:v>429</c:v>
                </c:pt>
                <c:pt idx="15">
                  <c:v>472</c:v>
                </c:pt>
                <c:pt idx="16">
                  <c:v>483</c:v>
                </c:pt>
                <c:pt idx="17">
                  <c:v>521</c:v>
                </c:pt>
                <c:pt idx="18">
                  <c:v>555</c:v>
                </c:pt>
                <c:pt idx="19">
                  <c:v>551</c:v>
                </c:pt>
                <c:pt idx="20">
                  <c:v>631</c:v>
                </c:pt>
                <c:pt idx="21">
                  <c:v>934</c:v>
                </c:pt>
                <c:pt idx="22" formatCode="#,##0">
                  <c:v>1013</c:v>
                </c:pt>
                <c:pt idx="23">
                  <c:v>721</c:v>
                </c:pt>
                <c:pt idx="24" formatCode="0">
                  <c:v>745</c:v>
                </c:pt>
                <c:pt idx="25" formatCode="0">
                  <c:v>672.02800000000002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7E-4FCA-B11B-0A06342C3A42}"/>
            </c:ext>
          </c:extLst>
        </c:ser>
        <c:ser>
          <c:idx val="2"/>
          <c:order val="2"/>
          <c:tx>
            <c:strRef>
              <c:f>'9'!$D$7</c:f>
              <c:strCache>
                <c:ptCount val="1"/>
                <c:pt idx="0">
                  <c:v>Paper industry</c:v>
                </c:pt>
              </c:strCache>
            </c:strRef>
          </c:tx>
          <c:spPr>
            <a:ln w="28575" cap="rnd">
              <a:solidFill>
                <a:srgbClr val="F2E86D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'9'!$D$8:$D$33</c:f>
              <c:numCache>
                <c:formatCode>General</c:formatCode>
                <c:ptCount val="26"/>
                <c:pt idx="0">
                  <c:v>19</c:v>
                </c:pt>
                <c:pt idx="1">
                  <c:v>22</c:v>
                </c:pt>
                <c:pt idx="2">
                  <c:v>29</c:v>
                </c:pt>
                <c:pt idx="3">
                  <c:v>26</c:v>
                </c:pt>
                <c:pt idx="4">
                  <c:v>24</c:v>
                </c:pt>
                <c:pt idx="5">
                  <c:v>25</c:v>
                </c:pt>
                <c:pt idx="6">
                  <c:v>37</c:v>
                </c:pt>
                <c:pt idx="7">
                  <c:v>51</c:v>
                </c:pt>
                <c:pt idx="8">
                  <c:v>41</c:v>
                </c:pt>
                <c:pt idx="9">
                  <c:v>33</c:v>
                </c:pt>
                <c:pt idx="10">
                  <c:v>50</c:v>
                </c:pt>
                <c:pt idx="11">
                  <c:v>56</c:v>
                </c:pt>
                <c:pt idx="12">
                  <c:v>49</c:v>
                </c:pt>
                <c:pt idx="13">
                  <c:v>47</c:v>
                </c:pt>
                <c:pt idx="14">
                  <c:v>50</c:v>
                </c:pt>
                <c:pt idx="15">
                  <c:v>55</c:v>
                </c:pt>
                <c:pt idx="16">
                  <c:v>56</c:v>
                </c:pt>
                <c:pt idx="17">
                  <c:v>68</c:v>
                </c:pt>
                <c:pt idx="18">
                  <c:v>76</c:v>
                </c:pt>
                <c:pt idx="19">
                  <c:v>60</c:v>
                </c:pt>
                <c:pt idx="20">
                  <c:v>46</c:v>
                </c:pt>
                <c:pt idx="21">
                  <c:v>75</c:v>
                </c:pt>
                <c:pt idx="22" formatCode="0">
                  <c:v>80</c:v>
                </c:pt>
                <c:pt idx="23">
                  <c:v>38</c:v>
                </c:pt>
                <c:pt idx="24" formatCode="0">
                  <c:v>54</c:v>
                </c:pt>
                <c:pt idx="25" formatCode="0">
                  <c:v>26.032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7E-4FCA-B11B-0A06342C3A42}"/>
            </c:ext>
          </c:extLst>
        </c:ser>
        <c:ser>
          <c:idx val="3"/>
          <c:order val="3"/>
          <c:tx>
            <c:strRef>
              <c:f>'9'!$E$7</c:f>
              <c:strCache>
                <c:ptCount val="1"/>
                <c:pt idx="0">
                  <c:v>Furniture industry</c:v>
                </c:pt>
              </c:strCache>
            </c:strRef>
          </c:tx>
          <c:spPr>
            <a:ln w="28575" cap="rnd">
              <a:solidFill>
                <a:srgbClr val="8CB5AD"/>
              </a:solidFill>
              <a:round/>
            </a:ln>
            <a:effectLst/>
          </c:spPr>
          <c:marker>
            <c:symbol val="none"/>
          </c:marker>
          <c:cat>
            <c:numRef>
              <c:f>'9'!$A$8:$A$33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'9'!$E$8:$E$33</c:f>
              <c:numCache>
                <c:formatCode>General</c:formatCode>
                <c:ptCount val="26"/>
                <c:pt idx="0">
                  <c:v>69</c:v>
                </c:pt>
                <c:pt idx="1">
                  <c:v>85</c:v>
                </c:pt>
                <c:pt idx="2">
                  <c:v>95</c:v>
                </c:pt>
                <c:pt idx="3">
                  <c:v>100</c:v>
                </c:pt>
                <c:pt idx="4">
                  <c:v>100</c:v>
                </c:pt>
                <c:pt idx="5">
                  <c:v>94</c:v>
                </c:pt>
                <c:pt idx="6">
                  <c:v>106</c:v>
                </c:pt>
                <c:pt idx="7">
                  <c:v>118</c:v>
                </c:pt>
                <c:pt idx="8">
                  <c:v>105</c:v>
                </c:pt>
                <c:pt idx="9">
                  <c:v>81</c:v>
                </c:pt>
                <c:pt idx="10">
                  <c:v>93</c:v>
                </c:pt>
                <c:pt idx="11">
                  <c:v>102</c:v>
                </c:pt>
                <c:pt idx="12">
                  <c:v>113</c:v>
                </c:pt>
                <c:pt idx="13">
                  <c:v>117</c:v>
                </c:pt>
                <c:pt idx="14">
                  <c:v>127</c:v>
                </c:pt>
                <c:pt idx="15">
                  <c:v>138</c:v>
                </c:pt>
                <c:pt idx="16">
                  <c:v>158</c:v>
                </c:pt>
                <c:pt idx="17">
                  <c:v>162</c:v>
                </c:pt>
                <c:pt idx="18">
                  <c:v>175</c:v>
                </c:pt>
                <c:pt idx="19">
                  <c:v>186</c:v>
                </c:pt>
                <c:pt idx="20">
                  <c:v>193</c:v>
                </c:pt>
                <c:pt idx="21">
                  <c:v>202</c:v>
                </c:pt>
                <c:pt idx="22" formatCode="0">
                  <c:v>196</c:v>
                </c:pt>
                <c:pt idx="23">
                  <c:v>196</c:v>
                </c:pt>
                <c:pt idx="24" formatCode="0">
                  <c:v>185</c:v>
                </c:pt>
                <c:pt idx="25" formatCode="0">
                  <c:v>172.71600000000001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7E-4FCA-B11B-0A06342C3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7816456"/>
        <c:axId val="-2117812888"/>
      </c:lineChart>
      <c:dateAx>
        <c:axId val="-2117816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812888"/>
        <c:crosses val="autoZero"/>
        <c:auto val="0"/>
        <c:lblOffset val="100"/>
        <c:baseTimeUnit val="days"/>
      </c:dateAx>
      <c:valAx>
        <c:axId val="-2117812888"/>
        <c:scaling>
          <c:orientation val="minMax"/>
          <c:max val="1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Million euros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816456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Labor productivity per employee based on sales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'10'!$B$7</c:f>
              <c:strCache>
                <c:ptCount val="1"/>
                <c:pt idx="0">
                  <c:v>Forest management</c:v>
                </c:pt>
              </c:strCache>
            </c:strRef>
          </c:tx>
          <c:spPr>
            <a:ln w="28575" cap="rnd">
              <a:solidFill>
                <a:srgbClr val="FCECC9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'10'!$B$8:$B$23</c:f>
              <c:numCache>
                <c:formatCode>General</c:formatCode>
                <c:ptCount val="16"/>
                <c:pt idx="0">
                  <c:v>96.9</c:v>
                </c:pt>
                <c:pt idx="1">
                  <c:v>124.5</c:v>
                </c:pt>
                <c:pt idx="2">
                  <c:v>116</c:v>
                </c:pt>
                <c:pt idx="3">
                  <c:v>99.4</c:v>
                </c:pt>
                <c:pt idx="4">
                  <c:v>119.8</c:v>
                </c:pt>
                <c:pt idx="5">
                  <c:v>103.6</c:v>
                </c:pt>
                <c:pt idx="6">
                  <c:v>112.7</c:v>
                </c:pt>
                <c:pt idx="7">
                  <c:v>127.5</c:v>
                </c:pt>
                <c:pt idx="8">
                  <c:v>191.4</c:v>
                </c:pt>
                <c:pt idx="9">
                  <c:v>189.2</c:v>
                </c:pt>
                <c:pt idx="10">
                  <c:v>146.80000000000001</c:v>
                </c:pt>
                <c:pt idx="11">
                  <c:v>185.2</c:v>
                </c:pt>
                <c:pt idx="12">
                  <c:v>257.60000000000002</c:v>
                </c:pt>
                <c:pt idx="13">
                  <c:v>218.8</c:v>
                </c:pt>
                <c:pt idx="14">
                  <c:v>223.8</c:v>
                </c:pt>
                <c:pt idx="15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7-4CB3-8396-A56F9D231CBE}"/>
            </c:ext>
          </c:extLst>
        </c:ser>
        <c:ser>
          <c:idx val="1"/>
          <c:order val="1"/>
          <c:tx>
            <c:strRef>
              <c:f>'10'!$C$7</c:f>
              <c:strCache>
                <c:ptCount val="1"/>
                <c:pt idx="0">
                  <c:v>Timber industry</c:v>
                </c:pt>
              </c:strCache>
            </c:strRef>
          </c:tx>
          <c:spPr>
            <a:ln w="28575" cap="rnd">
              <a:solidFill>
                <a:srgbClr val="00B5D9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'10'!$C$8:$C$23</c:f>
              <c:numCache>
                <c:formatCode>General</c:formatCode>
                <c:ptCount val="16"/>
                <c:pt idx="0">
                  <c:v>89.3</c:v>
                </c:pt>
                <c:pt idx="1">
                  <c:v>96.1</c:v>
                </c:pt>
                <c:pt idx="2">
                  <c:v>92.4</c:v>
                </c:pt>
                <c:pt idx="3">
                  <c:v>104.8</c:v>
                </c:pt>
                <c:pt idx="4">
                  <c:v>111.8</c:v>
                </c:pt>
                <c:pt idx="5">
                  <c:v>117.8</c:v>
                </c:pt>
                <c:pt idx="6">
                  <c:v>115.5</c:v>
                </c:pt>
                <c:pt idx="7">
                  <c:v>124.5</c:v>
                </c:pt>
                <c:pt idx="8">
                  <c:v>140</c:v>
                </c:pt>
                <c:pt idx="9">
                  <c:v>141.30000000000001</c:v>
                </c:pt>
                <c:pt idx="10">
                  <c:v>147.6</c:v>
                </c:pt>
                <c:pt idx="11">
                  <c:v>203.1</c:v>
                </c:pt>
                <c:pt idx="12">
                  <c:v>236.4</c:v>
                </c:pt>
                <c:pt idx="13">
                  <c:v>204.4</c:v>
                </c:pt>
                <c:pt idx="14">
                  <c:v>205.6</c:v>
                </c:pt>
                <c:pt idx="15">
                  <c:v>226.1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57-4CB3-8396-A56F9D231CBE}"/>
            </c:ext>
          </c:extLst>
        </c:ser>
        <c:ser>
          <c:idx val="2"/>
          <c:order val="2"/>
          <c:tx>
            <c:strRef>
              <c:f>'10'!$D$7</c:f>
              <c:strCache>
                <c:ptCount val="1"/>
                <c:pt idx="0">
                  <c:v>Paper industry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'10'!$D$8:$D$23</c:f>
              <c:numCache>
                <c:formatCode>General</c:formatCode>
                <c:ptCount val="16"/>
                <c:pt idx="0">
                  <c:v>142.6</c:v>
                </c:pt>
                <c:pt idx="1">
                  <c:v>158.1</c:v>
                </c:pt>
                <c:pt idx="2">
                  <c:v>148.9</c:v>
                </c:pt>
                <c:pt idx="3">
                  <c:v>146.9</c:v>
                </c:pt>
                <c:pt idx="4">
                  <c:v>154.69999999999999</c:v>
                </c:pt>
                <c:pt idx="5">
                  <c:v>154.80000000000001</c:v>
                </c:pt>
                <c:pt idx="6">
                  <c:v>165.7</c:v>
                </c:pt>
                <c:pt idx="7">
                  <c:v>181.5</c:v>
                </c:pt>
                <c:pt idx="8">
                  <c:v>204.2</c:v>
                </c:pt>
                <c:pt idx="9">
                  <c:v>193.8</c:v>
                </c:pt>
                <c:pt idx="10">
                  <c:v>180.7</c:v>
                </c:pt>
                <c:pt idx="11">
                  <c:v>213.7</c:v>
                </c:pt>
                <c:pt idx="12">
                  <c:v>281.60000000000002</c:v>
                </c:pt>
                <c:pt idx="13">
                  <c:v>204.8</c:v>
                </c:pt>
                <c:pt idx="14">
                  <c:v>223.9</c:v>
                </c:pt>
                <c:pt idx="15">
                  <c:v>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57-4CB3-8396-A56F9D231CBE}"/>
            </c:ext>
          </c:extLst>
        </c:ser>
        <c:ser>
          <c:idx val="3"/>
          <c:order val="3"/>
          <c:tx>
            <c:strRef>
              <c:f>'10'!$E$7</c:f>
              <c:strCache>
                <c:ptCount val="1"/>
                <c:pt idx="0">
                  <c:v>Furniture industry</c:v>
                </c:pt>
              </c:strCache>
            </c:strRef>
          </c:tx>
          <c:spPr>
            <a:ln w="28575" cap="rnd">
              <a:solidFill>
                <a:srgbClr val="F2E86D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'10'!$E$8:$E$23</c:f>
              <c:numCache>
                <c:formatCode>General</c:formatCode>
                <c:ptCount val="16"/>
                <c:pt idx="0">
                  <c:v>48.5</c:v>
                </c:pt>
                <c:pt idx="1">
                  <c:v>53.1</c:v>
                </c:pt>
                <c:pt idx="2">
                  <c:v>55</c:v>
                </c:pt>
                <c:pt idx="3">
                  <c:v>58.1</c:v>
                </c:pt>
                <c:pt idx="4">
                  <c:v>58.9</c:v>
                </c:pt>
                <c:pt idx="5">
                  <c:v>66.3</c:v>
                </c:pt>
                <c:pt idx="6">
                  <c:v>68.599999999999994</c:v>
                </c:pt>
                <c:pt idx="7">
                  <c:v>72.099999999999994</c:v>
                </c:pt>
                <c:pt idx="8">
                  <c:v>80.3</c:v>
                </c:pt>
                <c:pt idx="9">
                  <c:v>84.6</c:v>
                </c:pt>
                <c:pt idx="10">
                  <c:v>81.400000000000006</c:v>
                </c:pt>
                <c:pt idx="11">
                  <c:v>90.6</c:v>
                </c:pt>
                <c:pt idx="12">
                  <c:v>95.1</c:v>
                </c:pt>
                <c:pt idx="13">
                  <c:v>97</c:v>
                </c:pt>
                <c:pt idx="14">
                  <c:v>96.2</c:v>
                </c:pt>
                <c:pt idx="15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57-4CB3-8396-A56F9D231CBE}"/>
            </c:ext>
          </c:extLst>
        </c:ser>
        <c:ser>
          <c:idx val="4"/>
          <c:order val="4"/>
          <c:tx>
            <c:strRef>
              <c:f>'10'!$F$7</c:f>
              <c:strCache>
                <c:ptCount val="1"/>
                <c:pt idx="0">
                  <c:v>Processing industry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'10'!$F$8:$F$23</c:f>
              <c:numCache>
                <c:formatCode>General</c:formatCode>
                <c:ptCount val="16"/>
                <c:pt idx="0">
                  <c:v>82.1</c:v>
                </c:pt>
                <c:pt idx="1">
                  <c:v>100.2</c:v>
                </c:pt>
                <c:pt idx="2">
                  <c:v>101.4</c:v>
                </c:pt>
                <c:pt idx="3">
                  <c:v>106.6</c:v>
                </c:pt>
                <c:pt idx="4">
                  <c:v>107.6</c:v>
                </c:pt>
                <c:pt idx="5">
                  <c:v>106.4</c:v>
                </c:pt>
                <c:pt idx="6">
                  <c:v>109.1</c:v>
                </c:pt>
                <c:pt idx="7">
                  <c:v>113.3</c:v>
                </c:pt>
                <c:pt idx="8">
                  <c:v>122.2</c:v>
                </c:pt>
                <c:pt idx="9">
                  <c:v>126.8</c:v>
                </c:pt>
                <c:pt idx="10">
                  <c:v>125.6</c:v>
                </c:pt>
                <c:pt idx="11">
                  <c:v>148.1</c:v>
                </c:pt>
                <c:pt idx="12">
                  <c:v>173</c:v>
                </c:pt>
                <c:pt idx="13">
                  <c:v>167.1</c:v>
                </c:pt>
                <c:pt idx="14">
                  <c:v>169</c:v>
                </c:pt>
                <c:pt idx="15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57-4CB3-8396-A56F9D231CBE}"/>
            </c:ext>
          </c:extLst>
        </c:ser>
        <c:ser>
          <c:idx val="5"/>
          <c:order val="5"/>
          <c:tx>
            <c:strRef>
              <c:f>'10'!$G$7</c:f>
              <c:strCache>
                <c:ptCount val="1"/>
                <c:pt idx="0">
                  <c:v>All activities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'10'!$G$8:$G$23</c:f>
              <c:numCache>
                <c:formatCode>General</c:formatCode>
                <c:ptCount val="16"/>
                <c:pt idx="0">
                  <c:v>95.4</c:v>
                </c:pt>
                <c:pt idx="1">
                  <c:v>112</c:v>
                </c:pt>
                <c:pt idx="2">
                  <c:v>117.1</c:v>
                </c:pt>
                <c:pt idx="3">
                  <c:v>121.9</c:v>
                </c:pt>
                <c:pt idx="4">
                  <c:v>120.1</c:v>
                </c:pt>
                <c:pt idx="5">
                  <c:v>116.7</c:v>
                </c:pt>
                <c:pt idx="6">
                  <c:v>119.6</c:v>
                </c:pt>
                <c:pt idx="7">
                  <c:v>129.4</c:v>
                </c:pt>
                <c:pt idx="8">
                  <c:v>153.19999999999999</c:v>
                </c:pt>
                <c:pt idx="9">
                  <c:v>163.19999999999999</c:v>
                </c:pt>
                <c:pt idx="10">
                  <c:v>145.9</c:v>
                </c:pt>
                <c:pt idx="11">
                  <c:v>173.2</c:v>
                </c:pt>
                <c:pt idx="12">
                  <c:v>203.8</c:v>
                </c:pt>
                <c:pt idx="13">
                  <c:v>197.8</c:v>
                </c:pt>
                <c:pt idx="14" formatCode="0.0">
                  <c:v>198.3</c:v>
                </c:pt>
                <c:pt idx="15">
                  <c:v>193.4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9C-48EC-8211-1E3E5B3BE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776312"/>
        <c:axId val="-2117371944"/>
      </c:lineChart>
      <c:catAx>
        <c:axId val="2136776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7371944"/>
        <c:crosses val="autoZero"/>
        <c:auto val="1"/>
        <c:lblAlgn val="ctr"/>
        <c:lblOffset val="100"/>
        <c:noMultiLvlLbl val="0"/>
      </c:catAx>
      <c:valAx>
        <c:axId val="-211737194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Thousand euros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6776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Tööviljakus hõivatu kohta müügitulu alusel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'10'!$B$6</c:f>
              <c:strCache>
                <c:ptCount val="1"/>
                <c:pt idx="0">
                  <c:v>Metsamajandus</c:v>
                </c:pt>
              </c:strCache>
            </c:strRef>
          </c:tx>
          <c:spPr>
            <a:ln w="28575" cap="rnd">
              <a:solidFill>
                <a:srgbClr val="FCECC9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'10'!$B$8:$B$23</c:f>
              <c:numCache>
                <c:formatCode>General</c:formatCode>
                <c:ptCount val="16"/>
                <c:pt idx="0">
                  <c:v>96.9</c:v>
                </c:pt>
                <c:pt idx="1">
                  <c:v>124.5</c:v>
                </c:pt>
                <c:pt idx="2">
                  <c:v>116</c:v>
                </c:pt>
                <c:pt idx="3">
                  <c:v>99.4</c:v>
                </c:pt>
                <c:pt idx="4">
                  <c:v>119.8</c:v>
                </c:pt>
                <c:pt idx="5">
                  <c:v>103.6</c:v>
                </c:pt>
                <c:pt idx="6">
                  <c:v>112.7</c:v>
                </c:pt>
                <c:pt idx="7">
                  <c:v>127.5</c:v>
                </c:pt>
                <c:pt idx="8">
                  <c:v>191.4</c:v>
                </c:pt>
                <c:pt idx="9">
                  <c:v>189.2</c:v>
                </c:pt>
                <c:pt idx="10">
                  <c:v>146.80000000000001</c:v>
                </c:pt>
                <c:pt idx="11">
                  <c:v>185.2</c:v>
                </c:pt>
                <c:pt idx="12">
                  <c:v>257.60000000000002</c:v>
                </c:pt>
                <c:pt idx="13">
                  <c:v>218.8</c:v>
                </c:pt>
                <c:pt idx="14">
                  <c:v>223.8</c:v>
                </c:pt>
                <c:pt idx="15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CC-4570-835F-5977E734D76A}"/>
            </c:ext>
          </c:extLst>
        </c:ser>
        <c:ser>
          <c:idx val="1"/>
          <c:order val="1"/>
          <c:tx>
            <c:strRef>
              <c:f>'10'!$C$6</c:f>
              <c:strCache>
                <c:ptCount val="1"/>
                <c:pt idx="0">
                  <c:v>Puidutööstus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'10'!$C$8:$C$23</c:f>
              <c:numCache>
                <c:formatCode>General</c:formatCode>
                <c:ptCount val="16"/>
                <c:pt idx="0">
                  <c:v>89.3</c:v>
                </c:pt>
                <c:pt idx="1">
                  <c:v>96.1</c:v>
                </c:pt>
                <c:pt idx="2">
                  <c:v>92.4</c:v>
                </c:pt>
                <c:pt idx="3">
                  <c:v>104.8</c:v>
                </c:pt>
                <c:pt idx="4">
                  <c:v>111.8</c:v>
                </c:pt>
                <c:pt idx="5">
                  <c:v>117.8</c:v>
                </c:pt>
                <c:pt idx="6">
                  <c:v>115.5</c:v>
                </c:pt>
                <c:pt idx="7">
                  <c:v>124.5</c:v>
                </c:pt>
                <c:pt idx="8">
                  <c:v>140</c:v>
                </c:pt>
                <c:pt idx="9">
                  <c:v>141.30000000000001</c:v>
                </c:pt>
                <c:pt idx="10">
                  <c:v>147.6</c:v>
                </c:pt>
                <c:pt idx="11">
                  <c:v>203.1</c:v>
                </c:pt>
                <c:pt idx="12">
                  <c:v>236.4</c:v>
                </c:pt>
                <c:pt idx="13">
                  <c:v>204.4</c:v>
                </c:pt>
                <c:pt idx="14">
                  <c:v>205.6</c:v>
                </c:pt>
                <c:pt idx="15">
                  <c:v>226.1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CC-4570-835F-5977E734D76A}"/>
            </c:ext>
          </c:extLst>
        </c:ser>
        <c:ser>
          <c:idx val="2"/>
          <c:order val="2"/>
          <c:tx>
            <c:strRef>
              <c:f>'10'!$D$6</c:f>
              <c:strCache>
                <c:ptCount val="1"/>
                <c:pt idx="0">
                  <c:v>Paberitööstus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'10'!$D$8:$D$23</c:f>
              <c:numCache>
                <c:formatCode>General</c:formatCode>
                <c:ptCount val="16"/>
                <c:pt idx="0">
                  <c:v>142.6</c:v>
                </c:pt>
                <c:pt idx="1">
                  <c:v>158.1</c:v>
                </c:pt>
                <c:pt idx="2">
                  <c:v>148.9</c:v>
                </c:pt>
                <c:pt idx="3">
                  <c:v>146.9</c:v>
                </c:pt>
                <c:pt idx="4">
                  <c:v>154.69999999999999</c:v>
                </c:pt>
                <c:pt idx="5">
                  <c:v>154.80000000000001</c:v>
                </c:pt>
                <c:pt idx="6">
                  <c:v>165.7</c:v>
                </c:pt>
                <c:pt idx="7">
                  <c:v>181.5</c:v>
                </c:pt>
                <c:pt idx="8">
                  <c:v>204.2</c:v>
                </c:pt>
                <c:pt idx="9">
                  <c:v>193.8</c:v>
                </c:pt>
                <c:pt idx="10">
                  <c:v>180.7</c:v>
                </c:pt>
                <c:pt idx="11">
                  <c:v>213.7</c:v>
                </c:pt>
                <c:pt idx="12">
                  <c:v>281.60000000000002</c:v>
                </c:pt>
                <c:pt idx="13">
                  <c:v>204.8</c:v>
                </c:pt>
                <c:pt idx="14">
                  <c:v>223.9</c:v>
                </c:pt>
                <c:pt idx="15">
                  <c:v>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CC-4570-835F-5977E734D76A}"/>
            </c:ext>
          </c:extLst>
        </c:ser>
        <c:ser>
          <c:idx val="3"/>
          <c:order val="3"/>
          <c:tx>
            <c:strRef>
              <c:f>'10'!$E$6</c:f>
              <c:strCache>
                <c:ptCount val="1"/>
                <c:pt idx="0">
                  <c:v>Mööblitööstus</c:v>
                </c:pt>
              </c:strCache>
            </c:strRef>
          </c:tx>
          <c:spPr>
            <a:ln w="28575" cap="rnd">
              <a:solidFill>
                <a:srgbClr val="8CB5AD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'10'!$E$8:$E$23</c:f>
              <c:numCache>
                <c:formatCode>General</c:formatCode>
                <c:ptCount val="16"/>
                <c:pt idx="0">
                  <c:v>48.5</c:v>
                </c:pt>
                <c:pt idx="1">
                  <c:v>53.1</c:v>
                </c:pt>
                <c:pt idx="2">
                  <c:v>55</c:v>
                </c:pt>
                <c:pt idx="3">
                  <c:v>58.1</c:v>
                </c:pt>
                <c:pt idx="4">
                  <c:v>58.9</c:v>
                </c:pt>
                <c:pt idx="5">
                  <c:v>66.3</c:v>
                </c:pt>
                <c:pt idx="6">
                  <c:v>68.599999999999994</c:v>
                </c:pt>
                <c:pt idx="7">
                  <c:v>72.099999999999994</c:v>
                </c:pt>
                <c:pt idx="8">
                  <c:v>80.3</c:v>
                </c:pt>
                <c:pt idx="9">
                  <c:v>84.6</c:v>
                </c:pt>
                <c:pt idx="10">
                  <c:v>81.400000000000006</c:v>
                </c:pt>
                <c:pt idx="11">
                  <c:v>90.6</c:v>
                </c:pt>
                <c:pt idx="12">
                  <c:v>95.1</c:v>
                </c:pt>
                <c:pt idx="13">
                  <c:v>97</c:v>
                </c:pt>
                <c:pt idx="14">
                  <c:v>96.2</c:v>
                </c:pt>
                <c:pt idx="15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CC-4570-835F-5977E734D76A}"/>
            </c:ext>
          </c:extLst>
        </c:ser>
        <c:ser>
          <c:idx val="4"/>
          <c:order val="4"/>
          <c:tx>
            <c:strRef>
              <c:f>'10'!$F$6</c:f>
              <c:strCache>
                <c:ptCount val="1"/>
                <c:pt idx="0">
                  <c:v>Töötlev tööstus</c:v>
                </c:pt>
              </c:strCache>
            </c:strRef>
          </c:tx>
          <c:spPr>
            <a:ln w="28575" cap="rnd">
              <a:solidFill>
                <a:srgbClr val="F2E86D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'10'!$F$8:$F$23</c:f>
              <c:numCache>
                <c:formatCode>General</c:formatCode>
                <c:ptCount val="16"/>
                <c:pt idx="0">
                  <c:v>82.1</c:v>
                </c:pt>
                <c:pt idx="1">
                  <c:v>100.2</c:v>
                </c:pt>
                <c:pt idx="2">
                  <c:v>101.4</c:v>
                </c:pt>
                <c:pt idx="3">
                  <c:v>106.6</c:v>
                </c:pt>
                <c:pt idx="4">
                  <c:v>107.6</c:v>
                </c:pt>
                <c:pt idx="5">
                  <c:v>106.4</c:v>
                </c:pt>
                <c:pt idx="6">
                  <c:v>109.1</c:v>
                </c:pt>
                <c:pt idx="7">
                  <c:v>113.3</c:v>
                </c:pt>
                <c:pt idx="8">
                  <c:v>122.2</c:v>
                </c:pt>
                <c:pt idx="9">
                  <c:v>126.8</c:v>
                </c:pt>
                <c:pt idx="10">
                  <c:v>125.6</c:v>
                </c:pt>
                <c:pt idx="11">
                  <c:v>148.1</c:v>
                </c:pt>
                <c:pt idx="12">
                  <c:v>173</c:v>
                </c:pt>
                <c:pt idx="13">
                  <c:v>167.1</c:v>
                </c:pt>
                <c:pt idx="14">
                  <c:v>169</c:v>
                </c:pt>
                <c:pt idx="15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CC-4570-835F-5977E734D76A}"/>
            </c:ext>
          </c:extLst>
        </c:ser>
        <c:ser>
          <c:idx val="5"/>
          <c:order val="5"/>
          <c:tx>
            <c:strRef>
              <c:f>'10'!$G$6</c:f>
              <c:strCache>
                <c:ptCount val="1"/>
                <c:pt idx="0">
                  <c:v>Tegevusalad kokku</c:v>
                </c:pt>
              </c:strCache>
            </c:strRef>
          </c:tx>
          <c:spPr>
            <a:ln w="28575" cap="rnd">
              <a:solidFill>
                <a:srgbClr val="00B5D9"/>
              </a:solidFill>
              <a:round/>
            </a:ln>
            <a:effectLst/>
          </c:spPr>
          <c:marker>
            <c:symbol val="none"/>
          </c:marker>
          <c:cat>
            <c:numRef>
              <c:f>'10'!$A$8:$A$23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'10'!$G$8:$G$23</c:f>
              <c:numCache>
                <c:formatCode>General</c:formatCode>
                <c:ptCount val="16"/>
                <c:pt idx="0">
                  <c:v>95.4</c:v>
                </c:pt>
                <c:pt idx="1">
                  <c:v>112</c:v>
                </c:pt>
                <c:pt idx="2">
                  <c:v>117.1</c:v>
                </c:pt>
                <c:pt idx="3">
                  <c:v>121.9</c:v>
                </c:pt>
                <c:pt idx="4">
                  <c:v>120.1</c:v>
                </c:pt>
                <c:pt idx="5">
                  <c:v>116.7</c:v>
                </c:pt>
                <c:pt idx="6">
                  <c:v>119.6</c:v>
                </c:pt>
                <c:pt idx="7">
                  <c:v>129.4</c:v>
                </c:pt>
                <c:pt idx="8">
                  <c:v>153.19999999999999</c:v>
                </c:pt>
                <c:pt idx="9">
                  <c:v>163.19999999999999</c:v>
                </c:pt>
                <c:pt idx="10">
                  <c:v>145.9</c:v>
                </c:pt>
                <c:pt idx="11">
                  <c:v>173.2</c:v>
                </c:pt>
                <c:pt idx="12">
                  <c:v>203.8</c:v>
                </c:pt>
                <c:pt idx="13">
                  <c:v>197.8</c:v>
                </c:pt>
                <c:pt idx="14" formatCode="0.0">
                  <c:v>198.3</c:v>
                </c:pt>
                <c:pt idx="15">
                  <c:v>193.4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CC-4570-835F-5977E734D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34003240"/>
        <c:axId val="-2134787816"/>
      </c:lineChart>
      <c:catAx>
        <c:axId val="-2134003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34787816"/>
        <c:crosses val="autoZero"/>
        <c:auto val="1"/>
        <c:lblAlgn val="ctr"/>
        <c:lblOffset val="100"/>
        <c:noMultiLvlLbl val="0"/>
      </c:catAx>
      <c:valAx>
        <c:axId val="-2134787816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Tuhat eurot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34003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n-EE" sz="1400" b="0" i="0" u="none" strike="noStrike" baseline="0"/>
              <a:t>Puidu-, paberi- ja mööblitööstuse osakaal töötleva tööstuse ettevõtete lisandväärtuses</a:t>
            </a:r>
            <a:endParaRPr lang="et-EE">
              <a:latin typeface="Karla Medium" panose="020B0004030503030003" pitchFamily="34" charset="-70"/>
            </a:endParaRPr>
          </a:p>
        </c:rich>
      </c:tx>
      <c:layout>
        <c:manualLayout>
          <c:xMode val="edge"/>
          <c:yMode val="edge"/>
          <c:x val="0.10244684646867458"/>
          <c:y val="7.56707372435082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4080879629629601"/>
          <c:y val="0.282780649347743"/>
          <c:w val="0.54467870370370397"/>
          <c:h val="0.6581336286948159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43-42D8-9666-0B1FBC967390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E43-42D8-9666-0B1FBC967390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E43-42D8-9666-0B1FBC9673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2">
                        <a:lumMod val="10000"/>
                      </a:schemeClr>
                    </a:solidFill>
                    <a:latin typeface="Karla ExtraBold" panose="020B0004030503030003" pitchFamily="34" charset="-7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'11'!$A$15:$A$16</c:f>
              <c:strCache>
                <c:ptCount val="2"/>
                <c:pt idx="0">
                  <c:v>Puidu-, paberi- ja mööblitööstus</c:v>
                </c:pt>
                <c:pt idx="1">
                  <c:v>Muu töötlev tööstus</c:v>
                </c:pt>
              </c:strCache>
            </c:strRef>
          </c:cat>
          <c:val>
            <c:numRef>
              <c:f>'11'!$B$15:$B$16</c:f>
              <c:numCache>
                <c:formatCode>0</c:formatCode>
                <c:ptCount val="2"/>
                <c:pt idx="0" formatCode="General">
                  <c:v>984</c:v>
                </c:pt>
                <c:pt idx="1">
                  <c:v>3396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43-42D8-9666-0B1FBC967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 ExtraBold" panose="020B0004030503030003" pitchFamily="34" charset="-7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n-EE" sz="1400" b="0" i="0" u="none" strike="noStrike" baseline="0"/>
              <a:t>Metsa- ja puidusektori osakaal Eesti ettevõtete lisandväärtuses</a:t>
            </a:r>
            <a:endParaRPr lang="et-EE">
              <a:latin typeface="Karla Medium" panose="020B0004030503030003" pitchFamily="34" charset="-70"/>
            </a:endParaRPr>
          </a:p>
        </c:rich>
      </c:tx>
      <c:layout>
        <c:manualLayout>
          <c:xMode val="edge"/>
          <c:yMode val="edge"/>
          <c:x val="0.16408508335288147"/>
          <c:y val="3.530547684336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5262314814814801"/>
          <c:y val="0.223759947028011"/>
          <c:w val="0.55078958333333305"/>
          <c:h val="0.70336011493029704"/>
        </c:manualLayout>
      </c:layout>
      <c:pieChart>
        <c:varyColors val="1"/>
        <c:ser>
          <c:idx val="0"/>
          <c:order val="0"/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352-442B-9699-FFE63679FD11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352-442B-9699-FFE63679FD1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6,4</a:t>
                    </a:r>
                    <a:r>
                      <a:rPr lang="en-US" baseline="0"/>
                      <a:t>%</a:t>
                    </a:r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352-442B-9699-FFE63679FD1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52-442B-9699-FFE63679FD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2">
                        <a:lumMod val="10000"/>
                      </a:schemeClr>
                    </a:solidFill>
                    <a:latin typeface="Karla ExtraBold" panose="020B0004030503030003" pitchFamily="34" charset="-7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'11'!$A$22:$A$23</c:f>
              <c:strCache>
                <c:ptCount val="2"/>
                <c:pt idx="0">
                  <c:v>Metsa-, puidu-, paberi- ja mööblitööstuse lisandväärtus kokku</c:v>
                </c:pt>
                <c:pt idx="1">
                  <c:v>Muude ettevõtete lisandväärtus</c:v>
                </c:pt>
              </c:strCache>
            </c:strRef>
          </c:cat>
          <c:val>
            <c:numRef>
              <c:f>'11'!$B$22:$B$23</c:f>
              <c:numCache>
                <c:formatCode>0</c:formatCode>
                <c:ptCount val="2"/>
                <c:pt idx="0" formatCode="General">
                  <c:v>1443</c:v>
                </c:pt>
                <c:pt idx="1">
                  <c:v>20952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52-442B-9699-FFE63679F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 ExtraBold" panose="020B0004030503030003" pitchFamily="34" charset="-7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Share of the timber, paper and furniture industry in the value added of manufacturing enterprises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080879629629601"/>
          <c:y val="0.282780649347743"/>
          <c:w val="0.54467870370370397"/>
          <c:h val="0.65813362869481595"/>
        </c:manualLayout>
      </c:layout>
      <c:pieChart>
        <c:varyColors val="1"/>
        <c:ser>
          <c:idx val="1"/>
          <c:order val="0"/>
          <c:dPt>
            <c:idx val="0"/>
            <c:bubble3D val="0"/>
            <c:spPr>
              <a:blipFill>
                <a:blip xmlns:r="http://schemas.openxmlformats.org/officeDocument/2006/relationships" r:embed="rId1"/>
                <a:tile tx="0" ty="0" sx="100000" sy="100000" flip="none" algn="tl"/>
              </a:blipFill>
            </c:spPr>
            <c:extLst>
              <c:ext xmlns:c16="http://schemas.microsoft.com/office/drawing/2014/chart" uri="{C3380CC4-5D6E-409C-BE32-E72D297353CC}">
                <c16:uniqueId val="{0000000B-19F0-E04D-9E9C-6C35DBC6DB54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</c:spPr>
            <c:extLst>
              <c:ext xmlns:c16="http://schemas.microsoft.com/office/drawing/2014/chart" uri="{C3380CC4-5D6E-409C-BE32-E72D297353CC}">
                <c16:uniqueId val="{0000000C-19F0-E04D-9E9C-6C35DBC6DB54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9F0-E04D-9E9C-6C35DBC6DB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32E69"/>
                    </a:solidFill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'11'!$A$15:$A$16</c:f>
              <c:strCache>
                <c:ptCount val="2"/>
                <c:pt idx="0">
                  <c:v>Puidu-, paberi- ja mööblitööstus</c:v>
                </c:pt>
                <c:pt idx="1">
                  <c:v>Muu töötlev tööstus</c:v>
                </c:pt>
              </c:strCache>
            </c:strRef>
          </c:cat>
          <c:val>
            <c:numRef>
              <c:f>'11'!$B$15:$B$16</c:f>
              <c:numCache>
                <c:formatCode>0</c:formatCode>
                <c:ptCount val="2"/>
                <c:pt idx="0" formatCode="General">
                  <c:v>984</c:v>
                </c:pt>
                <c:pt idx="1">
                  <c:v>3396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9F0-E04D-9E9C-6C35DBC6DB54}"/>
            </c:ext>
          </c:extLst>
        </c:ser>
        <c:ser>
          <c:idx val="0"/>
          <c:order val="1"/>
          <c:dPt>
            <c:idx val="0"/>
            <c:bubble3D val="0"/>
            <c:spPr>
              <a:blipFill>
                <a:blip xmlns:r="http://schemas.openxmlformats.org/officeDocument/2006/relationships" r:embed="rId1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9F0-E04D-9E9C-6C35DBC6DB54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9F0-E04D-9E9C-6C35DBC6DB54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F0-E04D-9E9C-6C35DBC6DB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2">
                        <a:lumMod val="10000"/>
                      </a:schemeClr>
                    </a:solidFill>
                    <a:latin typeface="Karla ExtraBold" panose="020B0004030503030003" pitchFamily="34" charset="-7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'[1]11'!$A$15:$A$16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'[1]11'!$B$15:$B$16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F0-E04D-9E9C-6C35DBC6D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 ExtraBold" panose="020B0004030503030003" pitchFamily="34" charset="-7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 sz="1400" b="0" i="0" u="none" strike="noStrike" kern="1200" spc="0" baseline="0">
                <a:solidFill>
                  <a:srgbClr val="5AA2AE">
                    <a:lumMod val="50000"/>
                  </a:srgbClr>
                </a:solidFill>
                <a:latin typeface="Karla Medium" panose="020B0004030503030003" pitchFamily="34" charset="-70"/>
              </a:rPr>
              <a:t>Share of the forest and timber sector in the value added of all Estonian enterprises</a:t>
            </a:r>
          </a:p>
        </c:rich>
      </c:tx>
      <c:layout>
        <c:manualLayout>
          <c:xMode val="edge"/>
          <c:yMode val="edge"/>
          <c:x val="0.16154874593346627"/>
          <c:y val="4.307447536707346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5262314814814801"/>
          <c:y val="0.25003901954524499"/>
          <c:w val="0.53021087962962998"/>
          <c:h val="0.67708104241306299"/>
        </c:manualLayout>
      </c:layout>
      <c:pieChart>
        <c:varyColors val="1"/>
        <c:ser>
          <c:idx val="1"/>
          <c:order val="0"/>
          <c:spPr>
            <a:solidFill>
              <a:schemeClr val="accent1">
                <a:lumMod val="75000"/>
              </a:schemeClr>
            </a:solidFill>
          </c:spPr>
          <c:dPt>
            <c:idx val="0"/>
            <c:bubble3D val="0"/>
            <c:spPr>
              <a:blipFill>
                <a:blip xmlns:r="http://schemas.openxmlformats.org/officeDocument/2006/relationships" r:embed="rId1"/>
                <a:tile tx="0" ty="0" sx="100000" sy="100000" flip="none" algn="tl"/>
              </a:blipFill>
            </c:spPr>
            <c:extLst>
              <c:ext xmlns:c16="http://schemas.microsoft.com/office/drawing/2014/chart" uri="{C3380CC4-5D6E-409C-BE32-E72D297353CC}">
                <c16:uniqueId val="{0000000B-95AE-5644-8FAD-DA47DFB6B52B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</c:spPr>
            <c:extLst>
              <c:ext xmlns:c16="http://schemas.microsoft.com/office/drawing/2014/chart" uri="{C3380CC4-5D6E-409C-BE32-E72D297353CC}">
                <c16:uniqueId val="{0000000C-95AE-5644-8FAD-DA47DFB6B52B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5AE-5644-8FAD-DA47DFB6B52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32E69"/>
                    </a:solidFill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'11'!$A$22:$A$23</c:f>
              <c:strCache>
                <c:ptCount val="2"/>
                <c:pt idx="0">
                  <c:v>Metsa-, puidu-, paberi- ja mööblitööstuse lisandväärtus kokku</c:v>
                </c:pt>
                <c:pt idx="1">
                  <c:v>Muude ettevõtete lisandväärtus</c:v>
                </c:pt>
              </c:strCache>
            </c:strRef>
          </c:cat>
          <c:val>
            <c:numRef>
              <c:f>'11'!$B$22:$B$23</c:f>
              <c:numCache>
                <c:formatCode>0</c:formatCode>
                <c:ptCount val="2"/>
                <c:pt idx="0" formatCode="General">
                  <c:v>1443</c:v>
                </c:pt>
                <c:pt idx="1">
                  <c:v>20952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5AE-5644-8FAD-DA47DFB6B52B}"/>
            </c:ext>
          </c:extLst>
        </c:ser>
        <c:ser>
          <c:idx val="0"/>
          <c:order val="1"/>
          <c:spPr>
            <a:solidFill>
              <a:schemeClr val="accent1">
                <a:lumMod val="75000"/>
              </a:schemeClr>
            </a:solidFill>
          </c:spPr>
          <c:dPt>
            <c:idx val="0"/>
            <c:bubble3D val="0"/>
            <c:spPr>
              <a:blipFill>
                <a:blip xmlns:r="http://schemas.openxmlformats.org/officeDocument/2006/relationships" r:embed="rId1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5AE-5644-8FAD-DA47DFB6B52B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5AE-5644-8FAD-DA47DFB6B52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6,4%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95AE-5644-8FAD-DA47DFB6B52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5AE-5644-8FAD-DA47DFB6B5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2">
                        <a:lumMod val="10000"/>
                      </a:schemeClr>
                    </a:solidFill>
                    <a:latin typeface="Karla ExtraBold" panose="020B0004030503030003" pitchFamily="34" charset="-7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'11'!$A$22:$A$23</c:f>
              <c:strCache>
                <c:ptCount val="2"/>
                <c:pt idx="0">
                  <c:v>Metsa-, puidu-, paberi- ja mööblitööstuse lisandväärtus kokku</c:v>
                </c:pt>
                <c:pt idx="1">
                  <c:v>Muude ettevõtete lisandväärtus</c:v>
                </c:pt>
              </c:strCache>
            </c:strRef>
          </c:cat>
          <c:val>
            <c:numRef>
              <c:f>'11'!$B$22:$B$23</c:f>
              <c:numCache>
                <c:formatCode>0</c:formatCode>
                <c:ptCount val="2"/>
                <c:pt idx="0" formatCode="General">
                  <c:v>1443</c:v>
                </c:pt>
                <c:pt idx="1">
                  <c:v>20952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5AE-5644-8FAD-DA47DFB6B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 ExtraBold" panose="020B0004030503030003" pitchFamily="34" charset="-7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ExtraBold" panose="020B0004030503030003" pitchFamily="34" charset="-70"/>
                <a:ea typeface="+mn-ea"/>
                <a:cs typeface="+mn-cs"/>
              </a:defRPr>
            </a:pPr>
            <a:r>
              <a:rPr lang="en-US">
                <a:latin typeface="Karla ExtraBold" panose="020B0004030503030003" pitchFamily="34" charset="-70"/>
              </a:rPr>
              <a:t>External trade balance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ExtraBold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'12'!$B$6</c:f>
              <c:strCache>
                <c:ptCount val="1"/>
                <c:pt idx="0">
                  <c:v>Timber products</c:v>
                </c:pt>
              </c:strCache>
            </c:strRef>
          </c:tx>
          <c:spPr>
            <a:solidFill>
              <a:srgbClr val="032E69"/>
            </a:solidFill>
            <a:ln>
              <a:solidFill>
                <a:srgbClr val="032E6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4.1858490615788602E-3"/>
                  <c:y val="0.1316194672446671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1811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E5F-4992-8150-CA4A64A64E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'12'!$A$19</c:f>
              <c:numCache>
                <c:formatCode>General</c:formatCode>
                <c:ptCount val="1"/>
                <c:pt idx="0">
                  <c:v>2025</c:v>
                </c:pt>
              </c:numCache>
            </c:numRef>
          </c:cat>
          <c:val>
            <c:numRef>
              <c:f>'12'!$B$18</c:f>
              <c:numCache>
                <c:formatCode>General</c:formatCode>
                <c:ptCount val="1"/>
                <c:pt idx="0">
                  <c:v>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D-4238-9A29-C202866083B9}"/>
            </c:ext>
          </c:extLst>
        </c:ser>
        <c:ser>
          <c:idx val="1"/>
          <c:order val="1"/>
          <c:tx>
            <c:strRef>
              <c:f>'12'!$C$6</c:f>
              <c:strCache>
                <c:ptCount val="1"/>
                <c:pt idx="0">
                  <c:v>All goods</c:v>
                </c:pt>
              </c:strCache>
            </c:strRef>
          </c:tx>
          <c:spPr>
            <a:solidFill>
              <a:srgbClr val="C7EDF5"/>
            </a:solidFill>
            <a:ln>
              <a:solidFill>
                <a:srgbClr val="C7EDF5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8.3716981231574897E-3"/>
                  <c:y val="0.2256333724194294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-3825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E5F-4992-8150-CA4A64A64E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'12'!$A$19</c:f>
              <c:numCache>
                <c:formatCode>General</c:formatCode>
                <c:ptCount val="1"/>
                <c:pt idx="0">
                  <c:v>2025</c:v>
                </c:pt>
              </c:numCache>
            </c:numRef>
          </c:cat>
          <c:val>
            <c:numRef>
              <c:f>'12'!$C$18</c:f>
              <c:numCache>
                <c:formatCode>General</c:formatCode>
                <c:ptCount val="1"/>
                <c:pt idx="0">
                  <c:v>-3334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D-4238-9A29-C20286608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2135056664"/>
        <c:axId val="2135176504"/>
      </c:barChart>
      <c:catAx>
        <c:axId val="2135056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5176504"/>
        <c:crosses val="autoZero"/>
        <c:auto val="1"/>
        <c:lblAlgn val="r"/>
        <c:lblOffset val="100"/>
        <c:noMultiLvlLbl val="0"/>
      </c:catAx>
      <c:valAx>
        <c:axId val="2135176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Million euros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5056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 sz="160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</a:rPr>
              <a:t>Väliskaubanduse bilanss</a:t>
            </a:r>
            <a:endParaRPr lang="en-US" sz="160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'12'!$B$5</c:f>
              <c:strCache>
                <c:ptCount val="1"/>
                <c:pt idx="0">
                  <c:v>Puidutooted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'12'!$A$17:$A$19</c15:sqref>
                  </c15:fullRef>
                </c:ext>
              </c:extLst>
              <c:f>'12'!$A$18:$A$19</c:f>
              <c:numCache>
                <c:formatCode>General</c:formatCode>
                <c:ptCount val="2"/>
                <c:pt idx="0">
                  <c:v>2024</c:v>
                </c:pt>
                <c:pt idx="1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'12'!$B$17:$B$19</c15:sqref>
                  </c15:fullRef>
                </c:ext>
              </c:extLst>
              <c:f>'12'!$B$18:$B$19</c:f>
              <c:numCache>
                <c:formatCode>General</c:formatCode>
                <c:ptCount val="2"/>
                <c:pt idx="0">
                  <c:v>1717</c:v>
                </c:pt>
                <c:pt idx="1">
                  <c:v>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2C-4FD5-97F4-7A83F08D59DB}"/>
            </c:ext>
          </c:extLst>
        </c:ser>
        <c:ser>
          <c:idx val="1"/>
          <c:order val="1"/>
          <c:tx>
            <c:strRef>
              <c:f>'12'!$C$5</c:f>
              <c:strCache>
                <c:ptCount val="1"/>
                <c:pt idx="0">
                  <c:v>väliskaubandus kokku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104745521991473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06-4C9E-A1AB-EB62A6269407}"/>
                </c:ext>
              </c:extLst>
            </c:dLbl>
            <c:dLbl>
              <c:idx val="1"/>
              <c:layout>
                <c:manualLayout>
                  <c:x val="-1.5476078955759369E-16"/>
                  <c:y val="7.3321865394031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06-4C9E-A1AB-EB62A62694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'12'!$A$17:$A$19</c15:sqref>
                  </c15:fullRef>
                </c:ext>
              </c:extLst>
              <c:f>'12'!$A$18:$A$19</c:f>
              <c:numCache>
                <c:formatCode>General</c:formatCode>
                <c:ptCount val="2"/>
                <c:pt idx="0">
                  <c:v>2024</c:v>
                </c:pt>
                <c:pt idx="1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'12'!$C$17:$C$19</c15:sqref>
                  </c15:fullRef>
                </c:ext>
              </c:extLst>
              <c:f>'12'!$C$18:$C$19</c:f>
              <c:numCache>
                <c:formatCode>General</c:formatCode>
                <c:ptCount val="2"/>
                <c:pt idx="0">
                  <c:v>-3334</c:v>
                </c:pt>
                <c:pt idx="1">
                  <c:v>-3825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'12'!$C$17</c15:sqref>
                  <c15:dLbl>
                    <c:idx val="-1"/>
                    <c:layout>
                      <c:manualLayout>
                        <c:x val="0"/>
                        <c:y val="0.1152200741906209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D661-426F-A6E1-1CC29478452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2F2C-4FD5-97F4-7A83F08D5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-2133186792"/>
        <c:axId val="-2116219480"/>
      </c:barChart>
      <c:catAx>
        <c:axId val="-2133186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219480"/>
        <c:crosses val="autoZero"/>
        <c:auto val="1"/>
        <c:lblAlgn val="r"/>
        <c:lblOffset val="0"/>
        <c:tickLblSkip val="1"/>
        <c:noMultiLvlLbl val="0"/>
      </c:catAx>
      <c:valAx>
        <c:axId val="-2116219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</a:rPr>
                  <a:t>miljonit eurot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33186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 sz="160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</a:rPr>
              <a:t>ESTONIAN TRADE BALANCE</a:t>
            </a:r>
            <a:r>
              <a:rPr lang="et-EE" sz="160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</a:rPr>
              <a:t> OF GOODS</a:t>
            </a:r>
            <a:endParaRPr lang="en-US" sz="160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</a:endParaRPr>
          </a:p>
        </c:rich>
      </c:tx>
      <c:layout>
        <c:manualLayout>
          <c:xMode val="edge"/>
          <c:yMode val="edge"/>
          <c:x val="0.24330076804672021"/>
          <c:y val="3.573257403958156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458192697723019"/>
          <c:y val="0.16000744490481769"/>
          <c:w val="0.71502719806447623"/>
          <c:h val="0.709699022952465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'12'!$B$6</c:f>
              <c:strCache>
                <c:ptCount val="1"/>
                <c:pt idx="0">
                  <c:v>Timber products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'12'!$A$17:$A$19</c15:sqref>
                  </c15:fullRef>
                </c:ext>
              </c:extLst>
              <c:f>'12'!$A$18:$A$19</c:f>
              <c:numCache>
                <c:formatCode>General</c:formatCode>
                <c:ptCount val="2"/>
                <c:pt idx="0">
                  <c:v>2024</c:v>
                </c:pt>
                <c:pt idx="1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'12'!$B$17:$B$19</c15:sqref>
                  </c15:fullRef>
                </c:ext>
              </c:extLst>
              <c:f>'12'!$B$18:$B$19</c:f>
              <c:numCache>
                <c:formatCode>General</c:formatCode>
                <c:ptCount val="2"/>
                <c:pt idx="0">
                  <c:v>1717</c:v>
                </c:pt>
                <c:pt idx="1">
                  <c:v>1811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A7-BE46-BEAB-2C8798C238A5}"/>
            </c:ext>
          </c:extLst>
        </c:ser>
        <c:ser>
          <c:idx val="1"/>
          <c:order val="1"/>
          <c:tx>
            <c:strRef>
              <c:f>'12'!$C$6</c:f>
              <c:strCache>
                <c:ptCount val="1"/>
                <c:pt idx="0">
                  <c:v>All goods</c:v>
                </c:pt>
              </c:strCache>
            </c:strRef>
          </c:tx>
          <c:spPr>
            <a:solidFill>
              <a:srgbClr val="032E69"/>
            </a:solidFill>
            <a:ln>
              <a:solidFill>
                <a:srgbClr val="0070C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7.7380369061720218E-17"/>
                  <c:y val="7.3321865394031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C4-4E0F-A8EA-3B655E9ECADD}"/>
                </c:ext>
              </c:extLst>
            </c:dLbl>
            <c:dLbl>
              <c:idx val="1"/>
              <c:layout>
                <c:manualLayout>
                  <c:x val="0"/>
                  <c:y val="6.983034799431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C4-4E0F-A8EA-3B655E9ECA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'12'!$A$17:$A$19</c15:sqref>
                  </c15:fullRef>
                </c:ext>
              </c:extLst>
              <c:f>'12'!$A$18:$A$19</c:f>
              <c:numCache>
                <c:formatCode>General</c:formatCode>
                <c:ptCount val="2"/>
                <c:pt idx="0">
                  <c:v>2024</c:v>
                </c:pt>
                <c:pt idx="1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'12'!$C$17:$C$19</c15:sqref>
                  </c15:fullRef>
                </c:ext>
              </c:extLst>
              <c:f>'12'!$C$18:$C$19</c:f>
              <c:numCache>
                <c:formatCode>General</c:formatCode>
                <c:ptCount val="2"/>
                <c:pt idx="0">
                  <c:v>-3334</c:v>
                </c:pt>
                <c:pt idx="1">
                  <c:v>-3825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'12'!$C$17</c15:sqref>
                  <c15:dLbl>
                    <c:idx val="-1"/>
                    <c:layout>
                      <c:manualLayout>
                        <c:x val="0"/>
                        <c:y val="7.332214031666138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B032-4625-B758-3BB23260F74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4DA7-BE46-BEAB-2C8798C23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-2133186792"/>
        <c:axId val="-2116219480"/>
      </c:barChart>
      <c:catAx>
        <c:axId val="-2133186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219480"/>
        <c:crosses val="autoZero"/>
        <c:auto val="1"/>
        <c:lblAlgn val="r"/>
        <c:lblOffset val="0"/>
        <c:tickLblSkip val="1"/>
        <c:noMultiLvlLbl val="0"/>
      </c:catAx>
      <c:valAx>
        <c:axId val="-2116219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</a:rPr>
                  <a:t>miljon euros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33186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Puittoodete ekspordi ja impordi osakaal Eesti väliskaubanduses (väärtuse alusel, 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19085833333333299"/>
          <c:y val="0.27627373737373701"/>
          <c:w val="0.65374388888888901"/>
          <c:h val="0.59431262626262604"/>
        </c:manualLayout>
      </c:layout>
      <c:pieChart>
        <c:varyColors val="1"/>
        <c:ser>
          <c:idx val="0"/>
          <c:order val="0"/>
          <c:tx>
            <c:strRef>
              <c:f>'13'!$G$9</c:f>
              <c:strCache>
                <c:ptCount val="1"/>
                <c:pt idx="0">
                  <c:v>2025</c:v>
                </c:pt>
              </c:strCache>
            </c:strRef>
          </c:tx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CA-4D0B-B440-10BED4A5514C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CA-4D0B-B440-10BED4A5514C}"/>
              </c:ext>
            </c:extLst>
          </c:dPt>
          <c:dLbls>
            <c:dLbl>
              <c:idx val="0"/>
              <c:layout>
                <c:manualLayout>
                  <c:x val="-0.10910453722835073"/>
                  <c:y val="0.1124807561144513"/>
                </c:manualLayout>
              </c:layout>
              <c:tx>
                <c:rich>
                  <a:bodyPr/>
                  <a:lstStyle/>
                  <a:p>
                    <a:fld id="{5B62D65A-1D42-4044-B4CD-0B2B328B57A8}" type="PERCENTAGE">
                      <a:rPr lang="en-US" sz="1200"/>
                      <a:pPr/>
                      <a:t>[PROTSENT]</a:t>
                    </a:fld>
                    <a:endParaRPr lang="et-EE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CA-4D0B-B440-10BED4A5514C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bg1"/>
                        </a:solidFill>
                        <a:latin typeface="Karla" pitchFamily="2" charset="0"/>
                        <a:ea typeface="+mn-ea"/>
                        <a:cs typeface="+mn-cs"/>
                      </a:defRPr>
                    </a:pPr>
                    <a:fld id="{3935BDA4-7B54-48DF-861A-66AA24FC0C5F}" type="PERCENTAGE">
                      <a:rPr lang="en-US" sz="120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[PROTSENT]</a:t>
                    </a:fld>
                    <a:endParaRPr lang="et-EE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Karla" pitchFamily="2" charset="0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046935484666329"/>
                      <c:h val="9.1384568972255595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6CA-4D0B-B440-10BED4A551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'13'!$A$11:$A$12</c:f>
              <c:strCache>
                <c:ptCount val="2"/>
                <c:pt idx="0">
                  <c:v>Puittoodete eksport</c:v>
                </c:pt>
                <c:pt idx="1">
                  <c:v>Muu eksport</c:v>
                </c:pt>
              </c:strCache>
            </c:strRef>
          </c:cat>
          <c:val>
            <c:numRef>
              <c:f>'13'!$G$11:$G$12</c:f>
              <c:numCache>
                <c:formatCode>0.00</c:formatCode>
                <c:ptCount val="2"/>
                <c:pt idx="0" formatCode="General">
                  <c:v>2.6459999999999999</c:v>
                </c:pt>
                <c:pt idx="1">
                  <c:v>15.931999999999999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4-4B03-BD94-910CD0A83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ExtraBold" panose="020B0004030503030003" pitchFamily="34" charset="-70"/>
                <a:ea typeface="+mn-ea"/>
                <a:cs typeface="+mn-cs"/>
              </a:defRPr>
            </a:pPr>
            <a:r>
              <a:rPr lang="et-EE" b="1">
                <a:latin typeface="Karla Light" panose="020B0004030503030003" pitchFamily="34" charset="-70"/>
              </a:rPr>
              <a:t>Share of export and import of Estonian external trade (value, 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ExtraBold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19085824313168201"/>
          <c:y val="0.23714750000000001"/>
          <c:w val="0.61141055555555601"/>
          <c:h val="0.61141055555555601"/>
        </c:manualLayout>
      </c:layout>
      <c:pieChart>
        <c:varyColors val="1"/>
        <c:ser>
          <c:idx val="0"/>
          <c:order val="0"/>
          <c:tx>
            <c:strRef>
              <c:f>'13'!$G$9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32E69"/>
            </a:solidFill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5F-4F07-8402-DF7931E26424}"/>
              </c:ext>
            </c:extLst>
          </c:dPt>
          <c:dPt>
            <c:idx val="1"/>
            <c:bubble3D val="0"/>
            <c:spPr>
              <a:solidFill>
                <a:schemeClr val="bg2">
                  <a:lumMod val="2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5F-4F07-8402-DF7931E26424}"/>
              </c:ext>
            </c:extLst>
          </c:dPt>
          <c:dLbls>
            <c:dLbl>
              <c:idx val="0"/>
              <c:layout>
                <c:manualLayout>
                  <c:x val="-8.6723790238228723E-2"/>
                  <c:y val="0.12381632761943429"/>
                </c:manualLayout>
              </c:layout>
              <c:tx>
                <c:rich>
                  <a:bodyPr/>
                  <a:lstStyle/>
                  <a:p>
                    <a:fld id="{2E399CA6-2ECB-4D0C-B344-CDD96A778470}" type="PERCENTAGE">
                      <a:rPr lang="en-US" sz="1200"/>
                      <a:pPr/>
                      <a:t>[PROTSENT]</a:t>
                    </a:fld>
                    <a:endParaRPr lang="et-EE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55F-4F07-8402-DF7931E26424}"/>
                </c:ext>
              </c:extLst>
            </c:dLbl>
            <c:dLbl>
              <c:idx val="1"/>
              <c:layout>
                <c:manualLayout>
                  <c:x val="0.17382217499114416"/>
                  <c:y val="-0.11951951717487966"/>
                </c:manualLayout>
              </c:layout>
              <c:tx>
                <c:rich>
                  <a:bodyPr/>
                  <a:lstStyle/>
                  <a:p>
                    <a:fld id="{C3F6FA9E-D896-4F1F-BF74-42E3E6773106}" type="PERCENTAGE">
                      <a:rPr lang="en-US" sz="1200"/>
                      <a:pPr/>
                      <a:t>[PROTSENT]</a:t>
                    </a:fld>
                    <a:endParaRPr lang="et-EE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55F-4F07-8402-DF7931E264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'13'!$B$11:$B$12</c:f>
              <c:strCache>
                <c:ptCount val="2"/>
                <c:pt idx="0">
                  <c:v>Export of timber products</c:v>
                </c:pt>
                <c:pt idx="1">
                  <c:v>Export of other goods</c:v>
                </c:pt>
              </c:strCache>
            </c:strRef>
          </c:cat>
          <c:val>
            <c:numRef>
              <c:f>'13'!$G$11:$G$12</c:f>
              <c:numCache>
                <c:formatCode>0.00</c:formatCode>
                <c:ptCount val="2"/>
                <c:pt idx="0" formatCode="General">
                  <c:v>2.6459999999999999</c:v>
                </c:pt>
                <c:pt idx="1">
                  <c:v>15.931999999999999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5F-4F07-8402-DF7931E26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85824313168201"/>
          <c:y val="2.9855298948463799E-2"/>
          <c:w val="0.63256912530994103"/>
          <c:h val="0.85482366986723102"/>
        </c:manualLayout>
      </c:layout>
      <c:pieChart>
        <c:varyColors val="1"/>
        <c:ser>
          <c:idx val="0"/>
          <c:order val="0"/>
          <c:tx>
            <c:strRef>
              <c:f>'13'!$D$31</c:f>
              <c:strCache>
                <c:ptCount val="1"/>
                <c:pt idx="0">
                  <c:v>2025</c:v>
                </c:pt>
              </c:strCache>
            </c:strRef>
          </c:tx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7E-42B1-915C-12A5960073D8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7E-42B1-915C-12A5960073D8}"/>
              </c:ext>
            </c:extLst>
          </c:dPt>
          <c:dLbls>
            <c:dLbl>
              <c:idx val="0"/>
              <c:layout>
                <c:manualLayout>
                  <c:x val="-1.1120436494973506E-2"/>
                  <c:y val="9.789734499341031E-2"/>
                </c:manualLayout>
              </c:layout>
              <c:tx>
                <c:rich>
                  <a:bodyPr/>
                  <a:lstStyle/>
                  <a:p>
                    <a:fld id="{17B14BBA-C5A8-4658-816A-4FD7A96E972A}" type="PERCENTAGE">
                      <a:rPr lang="en-US" sz="1200"/>
                      <a:pPr/>
                      <a:t>[PROTSENT]</a:t>
                    </a:fld>
                    <a:endParaRPr lang="et-EE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47E-42B1-915C-12A5960073D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2FB2A14-172C-46D7-B866-98DC54EAA4CF}" type="PERCENTAGE">
                      <a:rPr lang="en-US" sz="1200"/>
                      <a:pPr/>
                      <a:t>[PROTSENT]</a:t>
                    </a:fld>
                    <a:endParaRPr lang="et-EE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747E-42B1-915C-12A5960073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'13'!$A$33:$A$34</c:f>
              <c:strCache>
                <c:ptCount val="2"/>
                <c:pt idx="0">
                  <c:v>Puittoodete import</c:v>
                </c:pt>
                <c:pt idx="1">
                  <c:v>Muu import</c:v>
                </c:pt>
              </c:strCache>
            </c:strRef>
          </c:cat>
          <c:val>
            <c:numRef>
              <c:f>'13'!$D$33:$D$34</c:f>
              <c:numCache>
                <c:formatCode>#,##0.00</c:formatCode>
                <c:ptCount val="2"/>
                <c:pt idx="0" formatCode="General">
                  <c:v>0.83399999999999996</c:v>
                </c:pt>
                <c:pt idx="1">
                  <c:v>21.565999999999999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7E-42B1-915C-12A596007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85824313168201"/>
          <c:y val="2.86910564750835E-2"/>
          <c:w val="0.62915101597086198"/>
          <c:h val="0.85598800149981302"/>
        </c:manualLayout>
      </c:layout>
      <c:pieChart>
        <c:varyColors val="1"/>
        <c:ser>
          <c:idx val="0"/>
          <c:order val="0"/>
          <c:tx>
            <c:strRef>
              <c:f>'13'!$C$9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CC99"/>
            </a:solidFill>
          </c:spPr>
          <c:dPt>
            <c:idx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7D-4805-9DC7-208C1D7D4943}"/>
              </c:ext>
            </c:extLst>
          </c:dPt>
          <c:dPt>
            <c:idx val="1"/>
            <c:bubble3D val="0"/>
            <c:spPr>
              <a:solidFill>
                <a:srgbClr val="032E6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7D-4805-9DC7-208C1D7D494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A65E4A06-54E7-42A7-A9A6-60FF90498D39}" type="PERCENTAGE">
                      <a:rPr lang="en-US" sz="1100" b="1">
                        <a:solidFill>
                          <a:schemeClr val="bg1"/>
                        </a:solidFill>
                      </a:rPr>
                      <a:pPr/>
                      <a:t>[PROTSENT]</a:t>
                    </a:fld>
                    <a:endParaRPr lang="et-EE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67D-4805-9DC7-208C1D7D4943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0" i="0" u="none" strike="noStrike" kern="1200" baseline="0">
                        <a:solidFill>
                          <a:schemeClr val="accent5">
                            <a:lumMod val="50000"/>
                          </a:schemeClr>
                        </a:solidFill>
                        <a:latin typeface="Karla" pitchFamily="2" charset="0"/>
                        <a:ea typeface="+mn-ea"/>
                        <a:cs typeface="+mn-cs"/>
                      </a:defRPr>
                    </a:pPr>
                    <a:fld id="{8E32CF21-186F-4698-A7F8-67C297E62A78}" type="PERCENTAGE">
                      <a:rPr lang="en-US" sz="1100" b="1">
                        <a:solidFill>
                          <a:schemeClr val="bg1"/>
                        </a:solidFill>
                      </a:rPr>
                      <a:pPr>
                        <a:defRPr sz="1200"/>
                      </a:pPr>
                      <a:t>[PROTSENT]</a:t>
                    </a:fld>
                    <a:endParaRPr lang="et-EE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accent5">
                          <a:lumMod val="50000"/>
                        </a:schemeClr>
                      </a:solidFill>
                      <a:latin typeface="Karla" pitchFamily="2" charset="0"/>
                      <a:ea typeface="+mn-ea"/>
                      <a:cs typeface="+mn-cs"/>
                    </a:defRPr>
                  </a:pPr>
                  <a:endParaRPr lang="et-E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D67D-4805-9DC7-208C1D7D4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'13'!$B$33:$B$34</c:f>
              <c:strCache>
                <c:ptCount val="2"/>
                <c:pt idx="0">
                  <c:v>Import of timber products</c:v>
                </c:pt>
                <c:pt idx="1">
                  <c:v>Import of other goods</c:v>
                </c:pt>
              </c:strCache>
            </c:strRef>
          </c:cat>
          <c:val>
            <c:numRef>
              <c:f>'13'!$C$33:$C$34</c:f>
              <c:numCache>
                <c:formatCode>#,##0.00</c:formatCode>
                <c:ptCount val="2"/>
                <c:pt idx="0" formatCode="General">
                  <c:v>0.873</c:v>
                </c:pt>
                <c:pt idx="1">
                  <c:v>19.861000000000001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7D-4805-9DC7-208C1D7D4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Suurimad impordi tootegrupid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28865138888888903"/>
          <c:y val="0.134793287037037"/>
          <c:w val="0.666394642857143"/>
          <c:h val="0.7738247685185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'14'!$L$24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'14'!$A$25:$A$36</c:f>
              <c:strCache>
                <c:ptCount val="12"/>
                <c:pt idx="0">
                  <c:v>Puitpakendid</c:v>
                </c:pt>
                <c:pt idx="1">
                  <c:v>Puit pidevprofiiliga</c:v>
                </c:pt>
                <c:pt idx="2">
                  <c:v>Puitkiudplaadid</c:v>
                </c:pt>
                <c:pt idx="3">
                  <c:v>Tselluloos</c:v>
                </c:pt>
                <c:pt idx="4">
                  <c:v>Spoon</c:v>
                </c:pt>
                <c:pt idx="5">
                  <c:v>Puitlaastplaadid</c:v>
                </c:pt>
                <c:pt idx="6">
                  <c:v>Muu paber ja papp</c:v>
                </c:pt>
                <c:pt idx="7">
                  <c:v>Puidust ehitusdetailid</c:v>
                </c:pt>
                <c:pt idx="8">
                  <c:v>Puitmööbel ja selle osad</c:v>
                </c:pt>
                <c:pt idx="9">
                  <c:v>Vineer</c:v>
                </c:pt>
                <c:pt idx="10">
                  <c:v>Ümarpuit</c:v>
                </c:pt>
                <c:pt idx="11">
                  <c:v>Saematerjal</c:v>
                </c:pt>
              </c:strCache>
            </c:strRef>
          </c:cat>
          <c:val>
            <c:numRef>
              <c:f>'14'!$L$25:$L$36</c:f>
              <c:numCache>
                <c:formatCode>General</c:formatCode>
                <c:ptCount val="12"/>
                <c:pt idx="0">
                  <c:v>29</c:v>
                </c:pt>
                <c:pt idx="1">
                  <c:v>20</c:v>
                </c:pt>
                <c:pt idx="2">
                  <c:v>20</c:v>
                </c:pt>
                <c:pt idx="3">
                  <c:v>45</c:v>
                </c:pt>
                <c:pt idx="4">
                  <c:v>43</c:v>
                </c:pt>
                <c:pt idx="5">
                  <c:v>32</c:v>
                </c:pt>
                <c:pt idx="6">
                  <c:v>36</c:v>
                </c:pt>
                <c:pt idx="7">
                  <c:v>30</c:v>
                </c:pt>
                <c:pt idx="8">
                  <c:v>65</c:v>
                </c:pt>
                <c:pt idx="9">
                  <c:v>48</c:v>
                </c:pt>
                <c:pt idx="10">
                  <c:v>56</c:v>
                </c:pt>
                <c:pt idx="11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1-41FD-AEFB-D052B72AA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36519048"/>
        <c:axId val="2136476920"/>
      </c:barChart>
      <c:catAx>
        <c:axId val="2136519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6476920"/>
        <c:crosses val="autoZero"/>
        <c:auto val="0"/>
        <c:lblAlgn val="ctr"/>
        <c:lblOffset val="100"/>
        <c:noMultiLvlLbl val="0"/>
      </c:catAx>
      <c:valAx>
        <c:axId val="2136476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>
                    <a:latin typeface="Karla" pitchFamily="2" charset="0"/>
                  </a:rPr>
                  <a:t>Miljonit eurot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6519048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Largest import product groups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33579781746031701"/>
          <c:y val="0.126775505050505"/>
          <c:w val="0.61924821428571397"/>
          <c:h val="0.7722212121212119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'14'!$L$24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'14'!$B$25:$B$36</c:f>
              <c:strCache>
                <c:ptCount val="12"/>
                <c:pt idx="0">
                  <c:v>Wooden packaging</c:v>
                </c:pt>
                <c:pt idx="1">
                  <c:v>Continuously shaped wood</c:v>
                </c:pt>
                <c:pt idx="2">
                  <c:v>Fiberboards</c:v>
                </c:pt>
                <c:pt idx="3">
                  <c:v>Cellulose</c:v>
                </c:pt>
                <c:pt idx="4">
                  <c:v>Veneer sheets</c:v>
                </c:pt>
                <c:pt idx="5">
                  <c:v>Particle boards</c:v>
                </c:pt>
                <c:pt idx="6">
                  <c:v>Other paper and cardboard</c:v>
                </c:pt>
                <c:pt idx="7">
                  <c:v>Wooden construction details</c:v>
                </c:pt>
                <c:pt idx="8">
                  <c:v>Wooden furniture and its parts</c:v>
                </c:pt>
                <c:pt idx="9">
                  <c:v>Plywood</c:v>
                </c:pt>
                <c:pt idx="10">
                  <c:v>Roundwood</c:v>
                </c:pt>
                <c:pt idx="11">
                  <c:v>Sawn wood</c:v>
                </c:pt>
              </c:strCache>
            </c:strRef>
          </c:cat>
          <c:val>
            <c:numRef>
              <c:f>'14'!$L$25:$L$37</c:f>
              <c:numCache>
                <c:formatCode>General</c:formatCode>
                <c:ptCount val="13"/>
                <c:pt idx="0">
                  <c:v>29</c:v>
                </c:pt>
                <c:pt idx="1">
                  <c:v>20</c:v>
                </c:pt>
                <c:pt idx="2">
                  <c:v>20</c:v>
                </c:pt>
                <c:pt idx="3">
                  <c:v>45</c:v>
                </c:pt>
                <c:pt idx="4">
                  <c:v>43</c:v>
                </c:pt>
                <c:pt idx="5">
                  <c:v>32</c:v>
                </c:pt>
                <c:pt idx="6">
                  <c:v>36</c:v>
                </c:pt>
                <c:pt idx="7">
                  <c:v>30</c:v>
                </c:pt>
                <c:pt idx="8">
                  <c:v>65</c:v>
                </c:pt>
                <c:pt idx="9">
                  <c:v>48</c:v>
                </c:pt>
                <c:pt idx="10">
                  <c:v>56</c:v>
                </c:pt>
                <c:pt idx="11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7-4DF1-94C8-96A62289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136486728"/>
        <c:axId val="2136490328"/>
      </c:barChart>
      <c:catAx>
        <c:axId val="21364867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6490328"/>
        <c:crosses val="autoZero"/>
        <c:auto val="1"/>
        <c:lblAlgn val="ctr"/>
        <c:lblOffset val="100"/>
        <c:noMultiLvlLbl val="0"/>
      </c:catAx>
      <c:valAx>
        <c:axId val="2136490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>
                    <a:latin typeface="Karla" pitchFamily="2" charset="0"/>
                  </a:rPr>
                  <a:t>Million euros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6486728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n-EE" sz="1400" b="0" i="0">
                <a:solidFill>
                  <a:schemeClr val="accent5">
                    <a:lumMod val="50000"/>
                  </a:schemeClr>
                </a:solidFill>
                <a:effectLst/>
                <a:latin typeface="Karla Medium" panose="020B0004030503030003" pitchFamily="34" charset="-70"/>
              </a:rPr>
              <a:t>EXPORT BY PRODUCT CATEGORIES</a:t>
            </a:r>
          </a:p>
        </c:rich>
      </c:tx>
      <c:layout>
        <c:manualLayout>
          <c:xMode val="edge"/>
          <c:yMode val="edge"/>
          <c:x val="0.24388554216867467"/>
          <c:y val="1.55902004454342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'14'!$J$6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32E69"/>
            </a:solidFill>
            <a:ln>
              <a:noFill/>
            </a:ln>
            <a:effectLst/>
          </c:spPr>
          <c:invertIfNegative val="0"/>
          <c:cat>
            <c:strRef>
              <c:f>'14'!$B$7:$B$17</c:f>
              <c:strCache>
                <c:ptCount val="11"/>
                <c:pt idx="0">
                  <c:v>Unbleached paper</c:v>
                </c:pt>
                <c:pt idx="1">
                  <c:v>Veneer sheets</c:v>
                </c:pt>
                <c:pt idx="2">
                  <c:v>Thermomechanical pulp</c:v>
                </c:pt>
                <c:pt idx="3">
                  <c:v>Roundwood</c:v>
                </c:pt>
                <c:pt idx="4">
                  <c:v>Wooden furniture</c:v>
                </c:pt>
                <c:pt idx="5">
                  <c:v>Pellets</c:v>
                </c:pt>
                <c:pt idx="6">
                  <c:v>Plywood</c:v>
                </c:pt>
                <c:pt idx="7">
                  <c:v>Sawn wood</c:v>
                </c:pt>
                <c:pt idx="8">
                  <c:v>Continuously shaped wood</c:v>
                </c:pt>
                <c:pt idx="9">
                  <c:v>Wooden prefabricated buildings</c:v>
                </c:pt>
                <c:pt idx="10">
                  <c:v>Wooden construction details</c:v>
                </c:pt>
              </c:strCache>
            </c:strRef>
          </c:cat>
          <c:val>
            <c:numRef>
              <c:f>'14'!$J$7:$J$17</c:f>
              <c:numCache>
                <c:formatCode>0</c:formatCode>
                <c:ptCount val="11"/>
                <c:pt idx="0">
                  <c:v>21</c:v>
                </c:pt>
                <c:pt idx="1">
                  <c:v>67</c:v>
                </c:pt>
                <c:pt idx="2">
                  <c:v>77</c:v>
                </c:pt>
                <c:pt idx="3">
                  <c:v>170</c:v>
                </c:pt>
                <c:pt idx="4">
                  <c:v>206</c:v>
                </c:pt>
                <c:pt idx="5">
                  <c:v>257</c:v>
                </c:pt>
                <c:pt idx="6">
                  <c:v>252</c:v>
                </c:pt>
                <c:pt idx="7">
                  <c:v>239</c:v>
                </c:pt>
                <c:pt idx="8">
                  <c:v>255</c:v>
                </c:pt>
                <c:pt idx="9">
                  <c:v>398</c:v>
                </c:pt>
                <c:pt idx="10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B3-004D-97FE-4512685DC96D}"/>
            </c:ext>
          </c:extLst>
        </c:ser>
        <c:ser>
          <c:idx val="2"/>
          <c:order val="2"/>
          <c:tx>
            <c:strRef>
              <c:f>'14'!$K$6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EDF5"/>
            </a:solidFill>
            <a:ln>
              <a:noFill/>
            </a:ln>
            <a:effectLst/>
          </c:spPr>
          <c:invertIfNegative val="0"/>
          <c:cat>
            <c:strRef>
              <c:f>'14'!$B$7:$B$17</c:f>
              <c:strCache>
                <c:ptCount val="11"/>
                <c:pt idx="0">
                  <c:v>Unbleached paper</c:v>
                </c:pt>
                <c:pt idx="1">
                  <c:v>Veneer sheets</c:v>
                </c:pt>
                <c:pt idx="2">
                  <c:v>Thermomechanical pulp</c:v>
                </c:pt>
                <c:pt idx="3">
                  <c:v>Roundwood</c:v>
                </c:pt>
                <c:pt idx="4">
                  <c:v>Wooden furniture</c:v>
                </c:pt>
                <c:pt idx="5">
                  <c:v>Pellets</c:v>
                </c:pt>
                <c:pt idx="6">
                  <c:v>Plywood</c:v>
                </c:pt>
                <c:pt idx="7">
                  <c:v>Sawn wood</c:v>
                </c:pt>
                <c:pt idx="8">
                  <c:v>Continuously shaped wood</c:v>
                </c:pt>
                <c:pt idx="9">
                  <c:v>Wooden prefabricated buildings</c:v>
                </c:pt>
                <c:pt idx="10">
                  <c:v>Wooden construction details</c:v>
                </c:pt>
              </c:strCache>
            </c:strRef>
          </c:cat>
          <c:val>
            <c:numRef>
              <c:f>'14'!$K$7:$K$17</c:f>
              <c:numCache>
                <c:formatCode>0</c:formatCode>
                <c:ptCount val="11"/>
                <c:pt idx="0">
                  <c:v>38</c:v>
                </c:pt>
                <c:pt idx="1">
                  <c:v>66</c:v>
                </c:pt>
                <c:pt idx="2">
                  <c:v>88</c:v>
                </c:pt>
                <c:pt idx="3">
                  <c:v>176</c:v>
                </c:pt>
                <c:pt idx="4">
                  <c:v>200</c:v>
                </c:pt>
                <c:pt idx="5">
                  <c:v>236</c:v>
                </c:pt>
                <c:pt idx="6">
                  <c:v>242</c:v>
                </c:pt>
                <c:pt idx="7">
                  <c:v>248</c:v>
                </c:pt>
                <c:pt idx="8">
                  <c:v>250</c:v>
                </c:pt>
                <c:pt idx="9">
                  <c:v>329</c:v>
                </c:pt>
                <c:pt idx="10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1-604F-AA2D-A4D40367F5B3}"/>
            </c:ext>
          </c:extLst>
        </c:ser>
        <c:ser>
          <c:idx val="3"/>
          <c:order val="3"/>
          <c:tx>
            <c:strRef>
              <c:f>'14'!$L$6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'14'!$L$7:$L$17</c:f>
              <c:numCache>
                <c:formatCode>General</c:formatCode>
                <c:ptCount val="11"/>
                <c:pt idx="0">
                  <c:v>35</c:v>
                </c:pt>
                <c:pt idx="1">
                  <c:v>77</c:v>
                </c:pt>
                <c:pt idx="2">
                  <c:v>61</c:v>
                </c:pt>
                <c:pt idx="3">
                  <c:v>121</c:v>
                </c:pt>
                <c:pt idx="4">
                  <c:v>201</c:v>
                </c:pt>
                <c:pt idx="5">
                  <c:v>270</c:v>
                </c:pt>
                <c:pt idx="6">
                  <c:v>247</c:v>
                </c:pt>
                <c:pt idx="7">
                  <c:v>273</c:v>
                </c:pt>
                <c:pt idx="8">
                  <c:v>284</c:v>
                </c:pt>
                <c:pt idx="9">
                  <c:v>362</c:v>
                </c:pt>
                <c:pt idx="10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5-48B0-9C9C-2B00F1632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72705424"/>
        <c:axId val="183995590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'14'!$I$6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'14'!$B$7:$B$17</c15:sqref>
                        </c15:formulaRef>
                      </c:ext>
                    </c:extLst>
                    <c:strCache>
                      <c:ptCount val="11"/>
                      <c:pt idx="0">
                        <c:v>Unbleached paper</c:v>
                      </c:pt>
                      <c:pt idx="1">
                        <c:v>Veneer sheets</c:v>
                      </c:pt>
                      <c:pt idx="2">
                        <c:v>Thermomechanical pulp</c:v>
                      </c:pt>
                      <c:pt idx="3">
                        <c:v>Roundwood</c:v>
                      </c:pt>
                      <c:pt idx="4">
                        <c:v>Wooden furniture</c:v>
                      </c:pt>
                      <c:pt idx="5">
                        <c:v>Pellets</c:v>
                      </c:pt>
                      <c:pt idx="6">
                        <c:v>Plywood</c:v>
                      </c:pt>
                      <c:pt idx="7">
                        <c:v>Sawn wood</c:v>
                      </c:pt>
                      <c:pt idx="8">
                        <c:v>Continuously shaped wood</c:v>
                      </c:pt>
                      <c:pt idx="9">
                        <c:v>Wooden prefabricated buildings</c:v>
                      </c:pt>
                      <c:pt idx="10">
                        <c:v>Wooden construction details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'14'!$I$7:$I$17</c15:sqref>
                        </c15:formulaRef>
                      </c:ext>
                    </c:extLst>
                    <c:numCache>
                      <c:formatCode>0</c:formatCode>
                      <c:ptCount val="11"/>
                      <c:pt idx="0">
                        <c:v>66</c:v>
                      </c:pt>
                      <c:pt idx="1">
                        <c:v>70</c:v>
                      </c:pt>
                      <c:pt idx="2">
                        <c:v>114</c:v>
                      </c:pt>
                      <c:pt idx="3">
                        <c:v>155</c:v>
                      </c:pt>
                      <c:pt idx="4">
                        <c:v>230</c:v>
                      </c:pt>
                      <c:pt idx="5">
                        <c:v>294</c:v>
                      </c:pt>
                      <c:pt idx="6">
                        <c:v>218</c:v>
                      </c:pt>
                      <c:pt idx="7">
                        <c:v>402</c:v>
                      </c:pt>
                      <c:pt idx="8">
                        <c:v>325</c:v>
                      </c:pt>
                      <c:pt idx="9">
                        <c:v>540</c:v>
                      </c:pt>
                      <c:pt idx="10">
                        <c:v>510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DB3-004D-97FE-4512685DC96D}"/>
                  </c:ext>
                </c:extLst>
              </c15:ser>
            </c15:filteredBarSeries>
          </c:ext>
        </c:extLst>
      </c:barChart>
      <c:catAx>
        <c:axId val="1272705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1839955903"/>
        <c:crosses val="autoZero"/>
        <c:auto val="1"/>
        <c:lblAlgn val="ctr"/>
        <c:lblOffset val="100"/>
        <c:noMultiLvlLbl val="0"/>
      </c:catAx>
      <c:valAx>
        <c:axId val="1839955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127270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n-EE" sz="1400" b="0" i="0">
                <a:solidFill>
                  <a:schemeClr val="accent5">
                    <a:lumMod val="50000"/>
                  </a:schemeClr>
                </a:solidFill>
                <a:effectLst/>
                <a:latin typeface="Karla Medium" panose="020B0004030503030003" pitchFamily="34" charset="-70"/>
              </a:rPr>
              <a:t>Suurimad ekspordi tootegrupid</a:t>
            </a:r>
          </a:p>
        </c:rich>
      </c:tx>
      <c:layout>
        <c:manualLayout>
          <c:xMode val="edge"/>
          <c:yMode val="edge"/>
          <c:x val="0.24388554216867467"/>
          <c:y val="1.55902004454342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'14'!$J$6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32E69"/>
            </a:solidFill>
            <a:ln>
              <a:noFill/>
            </a:ln>
            <a:effectLst/>
          </c:spPr>
          <c:invertIfNegative val="0"/>
          <c:cat>
            <c:strRef>
              <c:f>'14'!$A$7:$A$17</c:f>
              <c:strCache>
                <c:ptCount val="11"/>
                <c:pt idx="0">
                  <c:v>Pleegitamata paber</c:v>
                </c:pt>
                <c:pt idx="1">
                  <c:v>Spoon</c:v>
                </c:pt>
                <c:pt idx="2">
                  <c:v>Termomehaaniline puitmass</c:v>
                </c:pt>
                <c:pt idx="3">
                  <c:v>Ümarpuit</c:v>
                </c:pt>
                <c:pt idx="4">
                  <c:v>Puitmööbel ja selle osad</c:v>
                </c:pt>
                <c:pt idx="5">
                  <c:v>Puidugraanul</c:v>
                </c:pt>
                <c:pt idx="6">
                  <c:v>Vineer</c:v>
                </c:pt>
                <c:pt idx="7">
                  <c:v>Saematerjal</c:v>
                </c:pt>
                <c:pt idx="8">
                  <c:v>Puit pidevprofiiliga</c:v>
                </c:pt>
                <c:pt idx="9">
                  <c:v>Puidust kokkupandavad ehitised</c:v>
                </c:pt>
                <c:pt idx="10">
                  <c:v>Puidust ehitusdetailid</c:v>
                </c:pt>
              </c:strCache>
            </c:strRef>
          </c:cat>
          <c:val>
            <c:numRef>
              <c:f>'14'!$J$7:$J$17</c:f>
              <c:numCache>
                <c:formatCode>0</c:formatCode>
                <c:ptCount val="11"/>
                <c:pt idx="0">
                  <c:v>21</c:v>
                </c:pt>
                <c:pt idx="1">
                  <c:v>67</c:v>
                </c:pt>
                <c:pt idx="2">
                  <c:v>77</c:v>
                </c:pt>
                <c:pt idx="3">
                  <c:v>170</c:v>
                </c:pt>
                <c:pt idx="4">
                  <c:v>206</c:v>
                </c:pt>
                <c:pt idx="5">
                  <c:v>257</c:v>
                </c:pt>
                <c:pt idx="6">
                  <c:v>252</c:v>
                </c:pt>
                <c:pt idx="7">
                  <c:v>239</c:v>
                </c:pt>
                <c:pt idx="8">
                  <c:v>255</c:v>
                </c:pt>
                <c:pt idx="9">
                  <c:v>398</c:v>
                </c:pt>
                <c:pt idx="10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3-2A4D-BBC0-0AB56068A29E}"/>
            </c:ext>
          </c:extLst>
        </c:ser>
        <c:ser>
          <c:idx val="1"/>
          <c:order val="1"/>
          <c:tx>
            <c:strRef>
              <c:f>'14'!$K$6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7EDF5"/>
            </a:solidFill>
            <a:ln>
              <a:solidFill>
                <a:srgbClr val="C7EDF5"/>
              </a:solidFill>
            </a:ln>
            <a:effectLst/>
          </c:spPr>
          <c:invertIfNegative val="0"/>
          <c:cat>
            <c:strRef>
              <c:f>'14'!$A$7:$A$17</c:f>
              <c:strCache>
                <c:ptCount val="11"/>
                <c:pt idx="0">
                  <c:v>Pleegitamata paber</c:v>
                </c:pt>
                <c:pt idx="1">
                  <c:v>Spoon</c:v>
                </c:pt>
                <c:pt idx="2">
                  <c:v>Termomehaaniline puitmass</c:v>
                </c:pt>
                <c:pt idx="3">
                  <c:v>Ümarpuit</c:v>
                </c:pt>
                <c:pt idx="4">
                  <c:v>Puitmööbel ja selle osad</c:v>
                </c:pt>
                <c:pt idx="5">
                  <c:v>Puidugraanul</c:v>
                </c:pt>
                <c:pt idx="6">
                  <c:v>Vineer</c:v>
                </c:pt>
                <c:pt idx="7">
                  <c:v>Saematerjal</c:v>
                </c:pt>
                <c:pt idx="8">
                  <c:v>Puit pidevprofiiliga</c:v>
                </c:pt>
                <c:pt idx="9">
                  <c:v>Puidust kokkupandavad ehitised</c:v>
                </c:pt>
                <c:pt idx="10">
                  <c:v>Puidust ehitusdetailid</c:v>
                </c:pt>
              </c:strCache>
            </c:strRef>
          </c:cat>
          <c:val>
            <c:numRef>
              <c:f>'14'!$K$7:$K$17</c:f>
              <c:numCache>
                <c:formatCode>0</c:formatCode>
                <c:ptCount val="11"/>
                <c:pt idx="0">
                  <c:v>38</c:v>
                </c:pt>
                <c:pt idx="1">
                  <c:v>66</c:v>
                </c:pt>
                <c:pt idx="2">
                  <c:v>88</c:v>
                </c:pt>
                <c:pt idx="3">
                  <c:v>176</c:v>
                </c:pt>
                <c:pt idx="4">
                  <c:v>200</c:v>
                </c:pt>
                <c:pt idx="5">
                  <c:v>236</c:v>
                </c:pt>
                <c:pt idx="6">
                  <c:v>242</c:v>
                </c:pt>
                <c:pt idx="7">
                  <c:v>248</c:v>
                </c:pt>
                <c:pt idx="8">
                  <c:v>250</c:v>
                </c:pt>
                <c:pt idx="9">
                  <c:v>329</c:v>
                </c:pt>
                <c:pt idx="10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3-2A4D-BBC0-0AB56068A29E}"/>
            </c:ext>
          </c:extLst>
        </c:ser>
        <c:ser>
          <c:idx val="2"/>
          <c:order val="2"/>
          <c:tx>
            <c:strRef>
              <c:f>'14'!$L$6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'14'!$L$7:$L$17</c:f>
              <c:numCache>
                <c:formatCode>General</c:formatCode>
                <c:ptCount val="11"/>
                <c:pt idx="0">
                  <c:v>35</c:v>
                </c:pt>
                <c:pt idx="1">
                  <c:v>77</c:v>
                </c:pt>
                <c:pt idx="2">
                  <c:v>61</c:v>
                </c:pt>
                <c:pt idx="3">
                  <c:v>121</c:v>
                </c:pt>
                <c:pt idx="4">
                  <c:v>201</c:v>
                </c:pt>
                <c:pt idx="5">
                  <c:v>270</c:v>
                </c:pt>
                <c:pt idx="6">
                  <c:v>247</c:v>
                </c:pt>
                <c:pt idx="7">
                  <c:v>273</c:v>
                </c:pt>
                <c:pt idx="8">
                  <c:v>284</c:v>
                </c:pt>
                <c:pt idx="9">
                  <c:v>362</c:v>
                </c:pt>
                <c:pt idx="10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A-425A-A5FC-02194A881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72705424"/>
        <c:axId val="1839955903"/>
      </c:barChart>
      <c:catAx>
        <c:axId val="1272705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1839955903"/>
        <c:crosses val="autoZero"/>
        <c:auto val="1"/>
        <c:lblAlgn val="ctr"/>
        <c:lblOffset val="100"/>
        <c:noMultiLvlLbl val="0"/>
      </c:catAx>
      <c:valAx>
        <c:axId val="1839955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127270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Eesti puittoodete peamised eksportturud väärtuse järgi, 2025</a:t>
            </a:r>
          </a:p>
        </c:rich>
      </c:tx>
      <c:layout>
        <c:manualLayout>
          <c:xMode val="edge"/>
          <c:yMode val="edge"/>
          <c:x val="0.15890464978587174"/>
          <c:y val="3.548450128256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0.11350512820512799"/>
          <c:y val="0.17855759259259299"/>
          <c:w val="0.74314687499999998"/>
          <c:h val="0.7926900000000000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80-471A-A372-638177228D84}"/>
              </c:ext>
            </c:extLst>
          </c:dPt>
          <c:dPt>
            <c:idx val="1"/>
            <c:bubble3D val="0"/>
            <c:spPr>
              <a:solidFill>
                <a:schemeClr val="accent5">
                  <a:shade val="5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680-471A-A372-638177228D84}"/>
              </c:ext>
            </c:extLst>
          </c:dPt>
          <c:dPt>
            <c:idx val="2"/>
            <c:bubble3D val="0"/>
            <c:spPr>
              <a:solidFill>
                <a:schemeClr val="accent5">
                  <a:shade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680-471A-A372-638177228D84}"/>
              </c:ext>
            </c:extLst>
          </c:dPt>
          <c:dPt>
            <c:idx val="3"/>
            <c:bubble3D val="0"/>
            <c:spPr>
              <a:solidFill>
                <a:schemeClr val="accent5">
                  <a:shade val="7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80-471A-A372-638177228D84}"/>
              </c:ext>
            </c:extLst>
          </c:dPt>
          <c:dPt>
            <c:idx val="4"/>
            <c:bubble3D val="0"/>
            <c:spPr>
              <a:solidFill>
                <a:schemeClr val="accent5">
                  <a:shade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80-471A-A372-638177228D84}"/>
              </c:ext>
            </c:extLst>
          </c:dPt>
          <c:dPt>
            <c:idx val="5"/>
            <c:bubble3D val="0"/>
            <c:spPr>
              <a:solidFill>
                <a:schemeClr val="accent5">
                  <a:shade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680-471A-A372-638177228D84}"/>
              </c:ext>
            </c:extLst>
          </c:dPt>
          <c:dPt>
            <c:idx val="6"/>
            <c:bubble3D val="0"/>
            <c:spPr>
              <a:solidFill>
                <a:schemeClr val="accent5">
                  <a:tint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680-471A-A372-638177228D84}"/>
              </c:ext>
            </c:extLst>
          </c:dPt>
          <c:dPt>
            <c:idx val="7"/>
            <c:bubble3D val="0"/>
            <c:spPr>
              <a:solidFill>
                <a:schemeClr val="accent5">
                  <a:tint val="8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680-471A-A372-638177228D84}"/>
              </c:ext>
            </c:extLst>
          </c:dPt>
          <c:dPt>
            <c:idx val="8"/>
            <c:bubble3D val="0"/>
            <c:spPr>
              <a:solidFill>
                <a:schemeClr val="accent5">
                  <a:tint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680-471A-A372-638177228D84}"/>
              </c:ext>
            </c:extLst>
          </c:dPt>
          <c:dPt>
            <c:idx val="9"/>
            <c:bubble3D val="0"/>
            <c:spPr>
              <a:solidFill>
                <a:schemeClr val="accent5">
                  <a:tint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680-471A-A372-638177228D84}"/>
              </c:ext>
            </c:extLst>
          </c:dPt>
          <c:dPt>
            <c:idx val="10"/>
            <c:bubble3D val="0"/>
            <c:spPr>
              <a:solidFill>
                <a:schemeClr val="accent5">
                  <a:tint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680-471A-A372-638177228D84}"/>
              </c:ext>
            </c:extLst>
          </c:dPt>
          <c:dPt>
            <c:idx val="11"/>
            <c:bubble3D val="0"/>
            <c:spPr>
              <a:solidFill>
                <a:schemeClr val="accent5">
                  <a:tint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E67-4E22-96EF-921C57160C19}"/>
              </c:ext>
            </c:extLst>
          </c:dPt>
          <c:dLbls>
            <c:dLbl>
              <c:idx val="10"/>
              <c:layout>
                <c:manualLayout>
                  <c:x val="-2.1716010955616528E-17"/>
                  <c:y val="-2.60219676072139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680-471A-A372-638177228D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'15'!$A$24:$A$35</c:f>
              <c:strCache>
                <c:ptCount val="12"/>
                <c:pt idx="0">
                  <c:v>Rootsi</c:v>
                </c:pt>
                <c:pt idx="1">
                  <c:v>Soome</c:v>
                </c:pt>
                <c:pt idx="2">
                  <c:v>Saksamaa</c:v>
                </c:pt>
                <c:pt idx="3">
                  <c:v>Taani</c:v>
                </c:pt>
                <c:pt idx="4">
                  <c:v>Norra</c:v>
                </c:pt>
                <c:pt idx="5">
                  <c:v>Ühendkuningriik</c:v>
                </c:pt>
                <c:pt idx="6">
                  <c:v>Madalmaad</c:v>
                </c:pt>
                <c:pt idx="7">
                  <c:v>Poola</c:v>
                </c:pt>
                <c:pt idx="8">
                  <c:v>Läti</c:v>
                </c:pt>
                <c:pt idx="9">
                  <c:v>Prantsusmaa</c:v>
                </c:pt>
                <c:pt idx="10">
                  <c:v>Ameerika Ühendriigid</c:v>
                </c:pt>
                <c:pt idx="11">
                  <c:v>Muu</c:v>
                </c:pt>
              </c:strCache>
            </c:strRef>
          </c:cat>
          <c:val>
            <c:numRef>
              <c:f>'15'!$C$24:$C$35</c:f>
              <c:numCache>
                <c:formatCode>#,##0</c:formatCode>
                <c:ptCount val="12"/>
                <c:pt idx="0">
                  <c:v>328722776</c:v>
                </c:pt>
                <c:pt idx="1">
                  <c:v>303830766</c:v>
                </c:pt>
                <c:pt idx="2">
                  <c:v>278947096</c:v>
                </c:pt>
                <c:pt idx="3">
                  <c:v>254778204</c:v>
                </c:pt>
                <c:pt idx="4">
                  <c:v>180248806</c:v>
                </c:pt>
                <c:pt idx="5">
                  <c:v>179888960</c:v>
                </c:pt>
                <c:pt idx="6">
                  <c:v>155978156</c:v>
                </c:pt>
                <c:pt idx="7">
                  <c:v>132876128</c:v>
                </c:pt>
                <c:pt idx="8">
                  <c:v>101070496</c:v>
                </c:pt>
                <c:pt idx="9">
                  <c:v>92047962</c:v>
                </c:pt>
                <c:pt idx="10">
                  <c:v>92436055</c:v>
                </c:pt>
                <c:pt idx="11">
                  <c:v>544534445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680-471A-A372-638177228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9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Main export destinations of Estonian timber products (by value) 2025</a:t>
            </a:r>
          </a:p>
        </c:rich>
      </c:tx>
      <c:layout>
        <c:manualLayout>
          <c:xMode val="edge"/>
          <c:yMode val="edge"/>
          <c:x val="0.158529962007431"/>
          <c:y val="1.1779652674856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8.0374340587702209E-2"/>
          <c:y val="0.20713469189156664"/>
          <c:w val="0.856575585261796"/>
          <c:h val="0.7519011251413120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4A1-498E-96D0-A70BD5E868BA}"/>
              </c:ext>
            </c:extLst>
          </c:dPt>
          <c:dPt>
            <c:idx val="1"/>
            <c:bubble3D val="0"/>
            <c:spPr>
              <a:solidFill>
                <a:schemeClr val="accent5">
                  <a:shade val="5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4A1-498E-96D0-A70BD5E868BA}"/>
              </c:ext>
            </c:extLst>
          </c:dPt>
          <c:dPt>
            <c:idx val="2"/>
            <c:bubble3D val="0"/>
            <c:spPr>
              <a:solidFill>
                <a:schemeClr val="accent5">
                  <a:shade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4A1-498E-96D0-A70BD5E868BA}"/>
              </c:ext>
            </c:extLst>
          </c:dPt>
          <c:dPt>
            <c:idx val="3"/>
            <c:bubble3D val="0"/>
            <c:spPr>
              <a:solidFill>
                <a:schemeClr val="accent5">
                  <a:shade val="7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4A1-498E-96D0-A70BD5E868BA}"/>
              </c:ext>
            </c:extLst>
          </c:dPt>
          <c:dPt>
            <c:idx val="4"/>
            <c:bubble3D val="0"/>
            <c:spPr>
              <a:solidFill>
                <a:schemeClr val="accent5">
                  <a:shade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4A1-498E-96D0-A70BD5E868BA}"/>
              </c:ext>
            </c:extLst>
          </c:dPt>
          <c:dPt>
            <c:idx val="5"/>
            <c:bubble3D val="0"/>
            <c:spPr>
              <a:solidFill>
                <a:schemeClr val="accent5">
                  <a:shade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4A1-498E-96D0-A70BD5E868BA}"/>
              </c:ext>
            </c:extLst>
          </c:dPt>
          <c:dPt>
            <c:idx val="6"/>
            <c:bubble3D val="0"/>
            <c:spPr>
              <a:solidFill>
                <a:schemeClr val="accent5">
                  <a:tint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4A1-498E-96D0-A70BD5E868BA}"/>
              </c:ext>
            </c:extLst>
          </c:dPt>
          <c:dPt>
            <c:idx val="7"/>
            <c:bubble3D val="0"/>
            <c:spPr>
              <a:solidFill>
                <a:schemeClr val="accent5">
                  <a:tint val="8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4A1-498E-96D0-A70BD5E868BA}"/>
              </c:ext>
            </c:extLst>
          </c:dPt>
          <c:dPt>
            <c:idx val="8"/>
            <c:bubble3D val="0"/>
            <c:spPr>
              <a:solidFill>
                <a:schemeClr val="accent5">
                  <a:tint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4A1-498E-96D0-A70BD5E868BA}"/>
              </c:ext>
            </c:extLst>
          </c:dPt>
          <c:dPt>
            <c:idx val="9"/>
            <c:bubble3D val="0"/>
            <c:spPr>
              <a:solidFill>
                <a:schemeClr val="accent5">
                  <a:tint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4A1-498E-96D0-A70BD5E868BA}"/>
              </c:ext>
            </c:extLst>
          </c:dPt>
          <c:dPt>
            <c:idx val="10"/>
            <c:bubble3D val="0"/>
            <c:spPr>
              <a:solidFill>
                <a:schemeClr val="accent5">
                  <a:tint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4A1-498E-96D0-A70BD5E868BA}"/>
              </c:ext>
            </c:extLst>
          </c:dPt>
          <c:dPt>
            <c:idx val="11"/>
            <c:bubble3D val="0"/>
            <c:spPr>
              <a:solidFill>
                <a:schemeClr val="accent5">
                  <a:tint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A38-435B-80BF-5C3D4D51A6F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'15'!$B$24:$B$35</c:f>
              <c:strCache>
                <c:ptCount val="12"/>
                <c:pt idx="0">
                  <c:v>Sweden</c:v>
                </c:pt>
                <c:pt idx="1">
                  <c:v>Finland</c:v>
                </c:pt>
                <c:pt idx="2">
                  <c:v>Germany</c:v>
                </c:pt>
                <c:pt idx="3">
                  <c:v>Denmark</c:v>
                </c:pt>
                <c:pt idx="4">
                  <c:v>Norway</c:v>
                </c:pt>
                <c:pt idx="5">
                  <c:v>United Kingdom</c:v>
                </c:pt>
                <c:pt idx="6">
                  <c:v>Netherlands</c:v>
                </c:pt>
                <c:pt idx="7">
                  <c:v>Poland</c:v>
                </c:pt>
                <c:pt idx="8">
                  <c:v>Latvia</c:v>
                </c:pt>
                <c:pt idx="9">
                  <c:v>France</c:v>
                </c:pt>
                <c:pt idx="10">
                  <c:v>United States</c:v>
                </c:pt>
                <c:pt idx="11">
                  <c:v>Other</c:v>
                </c:pt>
              </c:strCache>
            </c:strRef>
          </c:cat>
          <c:val>
            <c:numRef>
              <c:f>'15'!$C$24:$C$35</c:f>
              <c:numCache>
                <c:formatCode>#,##0</c:formatCode>
                <c:ptCount val="12"/>
                <c:pt idx="0">
                  <c:v>328722776</c:v>
                </c:pt>
                <c:pt idx="1">
                  <c:v>303830766</c:v>
                </c:pt>
                <c:pt idx="2">
                  <c:v>278947096</c:v>
                </c:pt>
                <c:pt idx="3">
                  <c:v>254778204</c:v>
                </c:pt>
                <c:pt idx="4">
                  <c:v>180248806</c:v>
                </c:pt>
                <c:pt idx="5">
                  <c:v>179888960</c:v>
                </c:pt>
                <c:pt idx="6">
                  <c:v>155978156</c:v>
                </c:pt>
                <c:pt idx="7">
                  <c:v>132876128</c:v>
                </c:pt>
                <c:pt idx="8">
                  <c:v>101070496</c:v>
                </c:pt>
                <c:pt idx="9">
                  <c:v>92047962</c:v>
                </c:pt>
                <c:pt idx="10">
                  <c:v>92436055</c:v>
                </c:pt>
                <c:pt idx="11">
                  <c:v>544534445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4A1-498E-96D0-A70BD5E86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36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Tootmise mahuindeksid (2021=100)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'16'!$A$11</c:f>
              <c:strCache>
                <c:ptCount val="1"/>
                <c:pt idx="0">
                  <c:v>Puittoodete tootmine 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'16'!$C$10:$R$10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'16'!$C$11:$R$11</c:f>
              <c:numCache>
                <c:formatCode>0</c:formatCode>
                <c:ptCount val="16"/>
                <c:pt idx="0">
                  <c:v>43.716666666666669</c:v>
                </c:pt>
                <c:pt idx="1">
                  <c:v>50.241666666666667</c:v>
                </c:pt>
                <c:pt idx="2">
                  <c:v>50.991666666666667</c:v>
                </c:pt>
                <c:pt idx="3">
                  <c:v>54.449999999999996</c:v>
                </c:pt>
                <c:pt idx="4">
                  <c:v>60.458333333333336</c:v>
                </c:pt>
                <c:pt idx="5">
                  <c:v>66.158333333333331</c:v>
                </c:pt>
                <c:pt idx="6">
                  <c:v>69.88333333333334</c:v>
                </c:pt>
                <c:pt idx="7">
                  <c:v>76.141666666666666</c:v>
                </c:pt>
                <c:pt idx="8">
                  <c:v>79.341666666666669</c:v>
                </c:pt>
                <c:pt idx="9">
                  <c:v>82.483333333333334</c:v>
                </c:pt>
                <c:pt idx="10">
                  <c:v>86.899999999999991</c:v>
                </c:pt>
                <c:pt idx="11">
                  <c:v>99.783333333333346</c:v>
                </c:pt>
                <c:pt idx="12">
                  <c:v>95.924999999999997</c:v>
                </c:pt>
                <c:pt idx="13">
                  <c:v>76.000000000000014</c:v>
                </c:pt>
                <c:pt idx="14">
                  <c:v>67.49166666666666</c:v>
                </c:pt>
                <c:pt idx="15">
                  <c:v>67.741666666666674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D2-4CB8-B356-93A7AFEBE677}"/>
            </c:ext>
          </c:extLst>
        </c:ser>
        <c:ser>
          <c:idx val="1"/>
          <c:order val="1"/>
          <c:tx>
            <c:strRef>
              <c:f>'16'!$A$12</c:f>
              <c:strCache>
                <c:ptCount val="1"/>
                <c:pt idx="0">
                  <c:v>Töötlev tööstus</c:v>
                </c:pt>
              </c:strCache>
            </c:strRef>
          </c:tx>
          <c:spPr>
            <a:ln w="28575" cap="rnd">
              <a:solidFill>
                <a:srgbClr val="00B5D9"/>
              </a:solidFill>
              <a:round/>
            </a:ln>
            <a:effectLst/>
          </c:spPr>
          <c:marker>
            <c:symbol val="none"/>
          </c:marker>
          <c:cat>
            <c:numRef>
              <c:f>'16'!$C$10:$R$10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'16'!$C$12:$R$12</c:f>
              <c:numCache>
                <c:formatCode>0</c:formatCode>
                <c:ptCount val="16"/>
                <c:pt idx="0">
                  <c:v>54.324999999999996</c:v>
                </c:pt>
                <c:pt idx="1">
                  <c:v>66.566666666666663</c:v>
                </c:pt>
                <c:pt idx="2">
                  <c:v>67.975000000000009</c:v>
                </c:pt>
                <c:pt idx="3">
                  <c:v>70.625000000000014</c:v>
                </c:pt>
                <c:pt idx="4">
                  <c:v>74.433333333333351</c:v>
                </c:pt>
                <c:pt idx="5">
                  <c:v>75.325000000000003</c:v>
                </c:pt>
                <c:pt idx="6">
                  <c:v>77.350000000000009</c:v>
                </c:pt>
                <c:pt idx="7">
                  <c:v>79.791666666666657</c:v>
                </c:pt>
                <c:pt idx="8">
                  <c:v>83.791666666666657</c:v>
                </c:pt>
                <c:pt idx="9">
                  <c:v>91.825000000000003</c:v>
                </c:pt>
                <c:pt idx="10">
                  <c:v>89.34999999999998</c:v>
                </c:pt>
                <c:pt idx="11">
                  <c:v>99.75</c:v>
                </c:pt>
                <c:pt idx="12">
                  <c:v>99.591666666666654</c:v>
                </c:pt>
                <c:pt idx="13">
                  <c:v>91.383333333333326</c:v>
                </c:pt>
                <c:pt idx="14">
                  <c:v>87.34999999999998</c:v>
                </c:pt>
                <c:pt idx="15">
                  <c:v>90.666666666666671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D2-4CB8-B356-93A7AFEBE677}"/>
            </c:ext>
          </c:extLst>
        </c:ser>
        <c:ser>
          <c:idx val="2"/>
          <c:order val="2"/>
          <c:tx>
            <c:strRef>
              <c:f>'16'!$A$13</c:f>
              <c:strCache>
                <c:ptCount val="1"/>
                <c:pt idx="0">
                  <c:v>Paber ja pabertooted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'16'!$C$10:$R$10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'16'!$C$13:$R$13</c:f>
              <c:numCache>
                <c:formatCode>0</c:formatCode>
                <c:ptCount val="16"/>
                <c:pt idx="0">
                  <c:v>81.375000000000014</c:v>
                </c:pt>
                <c:pt idx="1">
                  <c:v>87.266666666666666</c:v>
                </c:pt>
                <c:pt idx="2">
                  <c:v>90.199999999999974</c:v>
                </c:pt>
                <c:pt idx="3">
                  <c:v>89.316666666666677</c:v>
                </c:pt>
                <c:pt idx="4">
                  <c:v>91.033333333333346</c:v>
                </c:pt>
                <c:pt idx="5">
                  <c:v>90.408333333333317</c:v>
                </c:pt>
                <c:pt idx="6">
                  <c:v>93.933333333333337</c:v>
                </c:pt>
                <c:pt idx="7">
                  <c:v>97.183333333333351</c:v>
                </c:pt>
                <c:pt idx="8">
                  <c:v>95.558333333333337</c:v>
                </c:pt>
                <c:pt idx="9">
                  <c:v>91.233333333333334</c:v>
                </c:pt>
                <c:pt idx="10">
                  <c:v>89.333333333333314</c:v>
                </c:pt>
                <c:pt idx="11">
                  <c:v>99.97499999999998</c:v>
                </c:pt>
                <c:pt idx="12">
                  <c:v>94.458333333333329</c:v>
                </c:pt>
                <c:pt idx="13">
                  <c:v>62.76666666666668</c:v>
                </c:pt>
                <c:pt idx="14">
                  <c:v>62.841666666666661</c:v>
                </c:pt>
                <c:pt idx="15">
                  <c:v>71.875000000000014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D2-4CB8-B356-93A7AFEBE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16888248"/>
        <c:axId val="-2116884760"/>
      </c:lineChart>
      <c:catAx>
        <c:axId val="-2116888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884760"/>
        <c:crosses val="autoZero"/>
        <c:auto val="1"/>
        <c:lblAlgn val="ctr"/>
        <c:lblOffset val="100"/>
        <c:noMultiLvlLbl val="0"/>
      </c:catAx>
      <c:valAx>
        <c:axId val="-2116884760"/>
        <c:scaling>
          <c:orientation val="minMax"/>
          <c:max val="1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16888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Production volume indices (2021=100)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'16'!$B$11</c:f>
              <c:strCache>
                <c:ptCount val="1"/>
                <c:pt idx="0">
                  <c:v>Production of timber products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'16'!$C$10:$R$10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'16'!$C$11:$R$11</c:f>
              <c:numCache>
                <c:formatCode>0</c:formatCode>
                <c:ptCount val="16"/>
                <c:pt idx="0">
                  <c:v>43.716666666666669</c:v>
                </c:pt>
                <c:pt idx="1">
                  <c:v>50.241666666666667</c:v>
                </c:pt>
                <c:pt idx="2">
                  <c:v>50.991666666666667</c:v>
                </c:pt>
                <c:pt idx="3">
                  <c:v>54.449999999999996</c:v>
                </c:pt>
                <c:pt idx="4">
                  <c:v>60.458333333333336</c:v>
                </c:pt>
                <c:pt idx="5">
                  <c:v>66.158333333333331</c:v>
                </c:pt>
                <c:pt idx="6">
                  <c:v>69.88333333333334</c:v>
                </c:pt>
                <c:pt idx="7">
                  <c:v>76.141666666666666</c:v>
                </c:pt>
                <c:pt idx="8">
                  <c:v>79.341666666666669</c:v>
                </c:pt>
                <c:pt idx="9">
                  <c:v>82.483333333333334</c:v>
                </c:pt>
                <c:pt idx="10">
                  <c:v>86.899999999999991</c:v>
                </c:pt>
                <c:pt idx="11">
                  <c:v>99.783333333333346</c:v>
                </c:pt>
                <c:pt idx="12">
                  <c:v>95.924999999999997</c:v>
                </c:pt>
                <c:pt idx="13">
                  <c:v>76.000000000000014</c:v>
                </c:pt>
                <c:pt idx="14">
                  <c:v>67.49166666666666</c:v>
                </c:pt>
                <c:pt idx="15">
                  <c:v>67.741666666666674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25-4C3A-BC4A-44EA9BFB40C2}"/>
            </c:ext>
          </c:extLst>
        </c:ser>
        <c:ser>
          <c:idx val="1"/>
          <c:order val="1"/>
          <c:tx>
            <c:strRef>
              <c:f>'16'!$B$12</c:f>
              <c:strCache>
                <c:ptCount val="1"/>
                <c:pt idx="0">
                  <c:v>Total processing industry</c:v>
                </c:pt>
              </c:strCache>
            </c:strRef>
          </c:tx>
          <c:spPr>
            <a:ln w="28575" cap="rnd">
              <a:solidFill>
                <a:srgbClr val="00B5D9"/>
              </a:solidFill>
              <a:round/>
            </a:ln>
            <a:effectLst/>
          </c:spPr>
          <c:marker>
            <c:symbol val="none"/>
          </c:marker>
          <c:cat>
            <c:numRef>
              <c:f>'16'!$C$10:$R$10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'16'!$C$12:$R$12</c:f>
              <c:numCache>
                <c:formatCode>0</c:formatCode>
                <c:ptCount val="16"/>
                <c:pt idx="0">
                  <c:v>54.324999999999996</c:v>
                </c:pt>
                <c:pt idx="1">
                  <c:v>66.566666666666663</c:v>
                </c:pt>
                <c:pt idx="2">
                  <c:v>67.975000000000009</c:v>
                </c:pt>
                <c:pt idx="3">
                  <c:v>70.625000000000014</c:v>
                </c:pt>
                <c:pt idx="4">
                  <c:v>74.433333333333351</c:v>
                </c:pt>
                <c:pt idx="5">
                  <c:v>75.325000000000003</c:v>
                </c:pt>
                <c:pt idx="6">
                  <c:v>77.350000000000009</c:v>
                </c:pt>
                <c:pt idx="7">
                  <c:v>79.791666666666657</c:v>
                </c:pt>
                <c:pt idx="8">
                  <c:v>83.791666666666657</c:v>
                </c:pt>
                <c:pt idx="9">
                  <c:v>91.825000000000003</c:v>
                </c:pt>
                <c:pt idx="10">
                  <c:v>89.34999999999998</c:v>
                </c:pt>
                <c:pt idx="11">
                  <c:v>99.75</c:v>
                </c:pt>
                <c:pt idx="12">
                  <c:v>99.591666666666654</c:v>
                </c:pt>
                <c:pt idx="13">
                  <c:v>91.383333333333326</c:v>
                </c:pt>
                <c:pt idx="14">
                  <c:v>87.34999999999998</c:v>
                </c:pt>
                <c:pt idx="15">
                  <c:v>90.666666666666671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25-4C3A-BC4A-44EA9BFB40C2}"/>
            </c:ext>
          </c:extLst>
        </c:ser>
        <c:ser>
          <c:idx val="2"/>
          <c:order val="2"/>
          <c:tx>
            <c:strRef>
              <c:f>'16'!$B$13</c:f>
              <c:strCache>
                <c:ptCount val="1"/>
                <c:pt idx="0">
                  <c:v>Paper and paper products</c:v>
                </c:pt>
              </c:strCache>
            </c:strRef>
          </c:tx>
          <c:spPr>
            <a:ln w="28575" cap="rnd">
              <a:solidFill>
                <a:srgbClr val="C7EDF5"/>
              </a:solidFill>
              <a:round/>
            </a:ln>
            <a:effectLst/>
          </c:spPr>
          <c:marker>
            <c:symbol val="none"/>
          </c:marker>
          <c:cat>
            <c:numRef>
              <c:f>'16'!$C$10:$R$10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'16'!$C$13:$R$13</c:f>
              <c:numCache>
                <c:formatCode>0</c:formatCode>
                <c:ptCount val="16"/>
                <c:pt idx="0">
                  <c:v>81.375000000000014</c:v>
                </c:pt>
                <c:pt idx="1">
                  <c:v>87.266666666666666</c:v>
                </c:pt>
                <c:pt idx="2">
                  <c:v>90.199999999999974</c:v>
                </c:pt>
                <c:pt idx="3">
                  <c:v>89.316666666666677</c:v>
                </c:pt>
                <c:pt idx="4">
                  <c:v>91.033333333333346</c:v>
                </c:pt>
                <c:pt idx="5">
                  <c:v>90.408333333333317</c:v>
                </c:pt>
                <c:pt idx="6">
                  <c:v>93.933333333333337</c:v>
                </c:pt>
                <c:pt idx="7">
                  <c:v>97.183333333333351</c:v>
                </c:pt>
                <c:pt idx="8">
                  <c:v>95.558333333333337</c:v>
                </c:pt>
                <c:pt idx="9">
                  <c:v>91.233333333333334</c:v>
                </c:pt>
                <c:pt idx="10">
                  <c:v>89.333333333333314</c:v>
                </c:pt>
                <c:pt idx="11">
                  <c:v>99.97499999999998</c:v>
                </c:pt>
                <c:pt idx="12">
                  <c:v>94.458333333333329</c:v>
                </c:pt>
                <c:pt idx="13">
                  <c:v>62.76666666666668</c:v>
                </c:pt>
                <c:pt idx="14">
                  <c:v>62.841666666666661</c:v>
                </c:pt>
                <c:pt idx="15">
                  <c:v>71.875000000000014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25-4C3A-BC4A-44EA9BFB4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0791000"/>
        <c:axId val="-2121015464"/>
      </c:lineChart>
      <c:catAx>
        <c:axId val="-2120791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21015464"/>
        <c:crosses val="autoZero"/>
        <c:auto val="1"/>
        <c:lblAlgn val="ctr"/>
        <c:lblOffset val="100"/>
        <c:noMultiLvlLbl val="0"/>
      </c:catAx>
      <c:valAx>
        <c:axId val="-2121015464"/>
        <c:scaling>
          <c:orientation val="minMax"/>
          <c:max val="1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20791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791049382716102E-2"/>
          <c:y val="0.84798333333333298"/>
          <c:w val="0.96441790123456805"/>
          <c:h val="0.152016696333491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5">
                  <a:lumMod val="50000"/>
                </a:schemeClr>
              </a:solidFill>
              <a:latin typeface="Karla" pitchFamily="2" charset="0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chemeClr val="tx2"/>
                </a:solidFill>
                <a:latin typeface="Karla Medium" panose="020B0004030503030003" pitchFamily="34" charset="-70"/>
              </a:rPr>
              <a:t> Primaarsete tahkete biokütuste (sh küttepuit) osakaal elektri ja soojuse tootmises,</a:t>
            </a:r>
            <a:r>
              <a:rPr lang="et-EE" baseline="0">
                <a:solidFill>
                  <a:schemeClr val="tx2"/>
                </a:solidFill>
                <a:latin typeface="Karla Medium" panose="020B0004030503030003" pitchFamily="34" charset="-70"/>
              </a:rPr>
              <a:t> 2016-2024, %</a:t>
            </a:r>
            <a:endParaRPr lang="et-EE">
              <a:solidFill>
                <a:schemeClr val="tx2"/>
              </a:solidFill>
              <a:latin typeface="Karla Medium" panose="020B0004030503030003" pitchFamily="34" charset="-70"/>
            </a:endParaRPr>
          </a:p>
        </c:rich>
      </c:tx>
      <c:layout>
        <c:manualLayout>
          <c:xMode val="edge"/>
          <c:yMode val="edge"/>
          <c:x val="0.10407625719159082"/>
          <c:y val="1.64319883641466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2.8532923587236275E-2"/>
          <c:y val="0.12324835191779372"/>
          <c:w val="0.89604622481935992"/>
          <c:h val="0.84313683926772365"/>
        </c:manualLayout>
      </c:layout>
      <c:doughnutChart>
        <c:varyColors val="1"/>
        <c:ser>
          <c:idx val="0"/>
          <c:order val="0"/>
          <c:tx>
            <c:strRef>
              <c:f>'17'!$M$14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F14-4ED9-8885-6F0BF8D1C165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F14-4ED9-8885-6F0BF8D1C16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14-4ED9-8885-6F0BF8D1C1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'17'!$N$14:$O$14</c:f>
              <c:numCache>
                <c:formatCode>0</c:formatCode>
                <c:ptCount val="2"/>
                <c:pt idx="0">
                  <c:v>123153</c:v>
                </c:pt>
                <c:pt idx="1">
                  <c:v>20659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F14-4ED9-8885-6F0BF8D1C165}"/>
            </c:ext>
          </c:extLst>
        </c:ser>
        <c:ser>
          <c:idx val="1"/>
          <c:order val="1"/>
          <c:tx>
            <c:strRef>
              <c:f>'17'!$M$15</c:f>
              <c:strCache>
                <c:ptCount val="1"/>
                <c:pt idx="0">
                  <c:v>2017</c:v>
                </c:pt>
              </c:strCache>
            </c:strRef>
          </c:tx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F14-4ED9-8885-6F0BF8D1C165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F14-4ED9-8885-6F0BF8D1C16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14-4ED9-8885-6F0BF8D1C1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'17'!$N$15:$O$15</c:f>
              <c:numCache>
                <c:formatCode>0</c:formatCode>
                <c:ptCount val="2"/>
                <c:pt idx="0">
                  <c:v>132011</c:v>
                </c:pt>
                <c:pt idx="1">
                  <c:v>22606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F14-4ED9-8885-6F0BF8D1C165}"/>
            </c:ext>
          </c:extLst>
        </c:ser>
        <c:ser>
          <c:idx val="2"/>
          <c:order val="2"/>
          <c:tx>
            <c:strRef>
              <c:f>'17'!$M$16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F14-4ED9-8885-6F0BF8D1C165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F14-4ED9-8885-6F0BF8D1C16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F14-4ED9-8885-6F0BF8D1C165}"/>
                </c:ext>
              </c:extLst>
            </c:dLbl>
            <c:dLbl>
              <c:idx val="1"/>
              <c:layout>
                <c:manualLayout>
                  <c:x val="1.8683691285396698E-2"/>
                  <c:y val="-9.1866903663988062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F14-4ED9-8885-6F0BF8D1C1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'17'!$N$16:$O$16</c:f>
              <c:numCache>
                <c:formatCode>0</c:formatCode>
                <c:ptCount val="2"/>
                <c:pt idx="0">
                  <c:v>120920</c:v>
                </c:pt>
                <c:pt idx="1">
                  <c:v>26203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F14-4ED9-8885-6F0BF8D1C165}"/>
            </c:ext>
          </c:extLst>
        </c:ser>
        <c:ser>
          <c:idx val="3"/>
          <c:order val="3"/>
          <c:tx>
            <c:strRef>
              <c:f>'17'!$M$17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F14-4ED9-8885-6F0BF8D1C165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3F14-4ED9-8885-6F0BF8D1C16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F14-4ED9-8885-6F0BF8D1C165}"/>
                </c:ext>
              </c:extLst>
            </c:dLbl>
            <c:dLbl>
              <c:idx val="1"/>
              <c:layout>
                <c:manualLayout>
                  <c:x val="6.9009022898849734E-2"/>
                  <c:y val="-5.63381020333871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F14-4ED9-8885-6F0BF8D1C1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'17'!$N$17:$O$17</c:f>
              <c:numCache>
                <c:formatCode>0</c:formatCode>
                <c:ptCount val="2"/>
                <c:pt idx="0">
                  <c:v>67746</c:v>
                </c:pt>
                <c:pt idx="1">
                  <c:v>27103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F14-4ED9-8885-6F0BF8D1C165}"/>
            </c:ext>
          </c:extLst>
        </c:ser>
        <c:ser>
          <c:idx val="4"/>
          <c:order val="4"/>
          <c:tx>
            <c:strRef>
              <c:f>'17'!$M$18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F14-4ED9-8885-6F0BF8D1C165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F14-4ED9-8885-6F0BF8D1C16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F14-4ED9-8885-6F0BF8D1C165}"/>
                </c:ext>
              </c:extLst>
            </c:dLbl>
            <c:dLbl>
              <c:idx val="1"/>
              <c:layout>
                <c:manualLayout>
                  <c:x val="0.10956602051498726"/>
                  <c:y val="-0.1316582934565266"/>
                </c:manualLayout>
              </c:layout>
              <c:tx>
                <c:rich>
                  <a:bodyPr/>
                  <a:lstStyle/>
                  <a:p>
                    <a:fld id="{43938701-052E-4071-AB2D-80F6AF1B0D26}" type="PERCENTAGE">
                      <a:rPr lang="en-US" b="1"/>
                      <a:pPr/>
                      <a:t>[PROTSENT]</a:t>
                    </a:fld>
                    <a:endParaRPr lang="et-EE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3F14-4ED9-8885-6F0BF8D1C1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'17'!$N$18:$O$18</c:f>
              <c:numCache>
                <c:formatCode>0</c:formatCode>
                <c:ptCount val="2"/>
                <c:pt idx="0">
                  <c:v>47403</c:v>
                </c:pt>
                <c:pt idx="1">
                  <c:v>29425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F14-4ED9-8885-6F0BF8D1C165}"/>
            </c:ext>
          </c:extLst>
        </c:ser>
        <c:ser>
          <c:idx val="5"/>
          <c:order val="5"/>
          <c:tx>
            <c:v>2021</c:v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80A-445A-B891-AFC9DC31C3B3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A03-4DE0-A630-153E99097684}"/>
              </c:ext>
            </c:extLst>
          </c:dPt>
          <c:dLbls>
            <c:dLbl>
              <c:idx val="1"/>
              <c:layout>
                <c:manualLayout>
                  <c:x val="0.10655029620270894"/>
                  <c:y val="-0.1152265052654383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0120378906785047E-2"/>
                      <c:h val="4.69132292866753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8A03-4DE0-A630-153E990976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'17'!$N$19:$O$19</c:f>
              <c:numCache>
                <c:formatCode>#,##0</c:formatCode>
                <c:ptCount val="2"/>
                <c:pt idx="0" formatCode="0">
                  <c:v>59212</c:v>
                </c:pt>
                <c:pt idx="1">
                  <c:v>30002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A03-4DE0-A630-153E99097684}"/>
            </c:ext>
          </c:extLst>
        </c:ser>
        <c:ser>
          <c:idx val="6"/>
          <c:order val="6"/>
          <c:tx>
            <c:strRef>
              <c:f>'17'!$M$20</c:f>
              <c:strCache>
                <c:ptCount val="1"/>
                <c:pt idx="0">
                  <c:v>2022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FC9-43E5-B676-0ADF4518550A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1FC9-43E5-B676-0ADF4518550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FC9-43E5-B676-0ADF4518550A}"/>
                </c:ext>
              </c:extLst>
            </c:dLbl>
            <c:dLbl>
              <c:idx val="1"/>
              <c:layout>
                <c:manualLayout>
                  <c:x val="8.2616164072955162E-2"/>
                  <c:y val="-7.746477441411145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FC9-43E5-B676-0ADF451855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'17'!$N$20:$O$20</c:f>
              <c:numCache>
                <c:formatCode>0</c:formatCode>
                <c:ptCount val="2"/>
                <c:pt idx="0">
                  <c:v>75145</c:v>
                </c:pt>
                <c:pt idx="1">
                  <c:v>29208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FC9-43E5-B676-0ADF4518550A}"/>
            </c:ext>
          </c:extLst>
        </c:ser>
        <c:ser>
          <c:idx val="7"/>
          <c:order val="7"/>
          <c:tx>
            <c:strRef>
              <c:f>'17'!$M$21</c:f>
              <c:strCache>
                <c:ptCount val="1"/>
                <c:pt idx="0">
                  <c:v>2023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B923-493B-9D0C-748620BE0A4A}"/>
              </c:ext>
            </c:extLst>
          </c:dPt>
          <c:dPt>
            <c:idx val="1"/>
            <c:bubble3D val="0"/>
            <c:explosion val="1"/>
            <c:spPr>
              <a:blipFill dpi="0" rotWithShape="1">
                <a:blip xmlns:r="http://schemas.openxmlformats.org/officeDocument/2006/relationships" r:embed="rId3"/>
                <a:srcRect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B923-493B-9D0C-748620BE0A4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923-493B-9D0C-748620BE0A4A}"/>
                </c:ext>
              </c:extLst>
            </c:dLbl>
            <c:dLbl>
              <c:idx val="1"/>
              <c:layout>
                <c:manualLayout>
                  <c:x val="0.15146296746708454"/>
                  <c:y val="-0.2300469058358460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923-493B-9D0C-748620BE0A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'17'!$N$21:$O$21</c:f>
              <c:numCache>
                <c:formatCode>0</c:formatCode>
                <c:ptCount val="2"/>
                <c:pt idx="0">
                  <c:v>45706</c:v>
                </c:pt>
                <c:pt idx="1">
                  <c:v>33003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B923-493B-9D0C-748620BE0A4A}"/>
            </c:ext>
          </c:extLst>
        </c:ser>
        <c:ser>
          <c:idx val="8"/>
          <c:order val="8"/>
          <c:tx>
            <c:strRef>
              <c:f>'17'!$M$22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4933-4AF2-8916-C0BB007CE217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4933-4AF2-8916-C0BB007CE217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4933-4AF2-8916-C0BB007CE217}"/>
                </c:ext>
              </c:extLst>
            </c:dLbl>
            <c:dLbl>
              <c:idx val="1"/>
              <c:layout>
                <c:manualLayout>
                  <c:x val="0.13998850023472964"/>
                  <c:y val="-0.1830985577060815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4933-4AF2-8916-C0BB007CE2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'17'!$N$22:$O$22</c:f>
              <c:numCache>
                <c:formatCode>0</c:formatCode>
                <c:ptCount val="2"/>
                <c:pt idx="0">
                  <c:v>43395</c:v>
                </c:pt>
                <c:pt idx="1">
                  <c:v>25520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4933-4AF2-8916-C0BB007CE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032E69"/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solidFill>
                  <a:srgbClr val="032E69"/>
                </a:solidFill>
                <a:latin typeface="Karla Medium" panose="020B0004030503030003" pitchFamily="34" charset="-70"/>
              </a:rPr>
              <a:t>Share of primary solid biofuels (including firewood) in electricity and heat production </a:t>
            </a:r>
            <a:r>
              <a:rPr lang="et-EE" baseline="0">
                <a:solidFill>
                  <a:srgbClr val="032E69"/>
                </a:solidFill>
                <a:latin typeface="Karla Medium" panose="020B0004030503030003" pitchFamily="34" charset="-70"/>
              </a:rPr>
              <a:t>, %</a:t>
            </a:r>
            <a:endParaRPr lang="et-EE">
              <a:solidFill>
                <a:srgbClr val="032E69"/>
              </a:solidFill>
              <a:latin typeface="Karla Medium" panose="020B0004030503030003" pitchFamily="34" charset="-7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032E69"/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t-EE"/>
        </a:p>
      </c:txPr>
    </c:title>
    <c:autoTitleDeleted val="0"/>
    <c:plotArea>
      <c:layout>
        <c:manualLayout>
          <c:layoutTarget val="inner"/>
          <c:xMode val="edge"/>
          <c:yMode val="edge"/>
          <c:x val="2.8532923587236275E-2"/>
          <c:y val="0.12324835191779372"/>
          <c:w val="0.89604622481935992"/>
          <c:h val="0.84313683926772365"/>
        </c:manualLayout>
      </c:layout>
      <c:doughnutChart>
        <c:varyColors val="1"/>
        <c:ser>
          <c:idx val="0"/>
          <c:order val="0"/>
          <c:tx>
            <c:strRef>
              <c:f>'17'!$M$14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1F4-4910-B774-F813F0B63200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1F4-4910-B774-F813F0B6320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F4-4910-B774-F813F0B632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'17'!$N$14:$O$14</c:f>
              <c:numCache>
                <c:formatCode>0</c:formatCode>
                <c:ptCount val="2"/>
                <c:pt idx="0">
                  <c:v>123153</c:v>
                </c:pt>
                <c:pt idx="1">
                  <c:v>20659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F4-4910-B774-F813F0B63200}"/>
            </c:ext>
          </c:extLst>
        </c:ser>
        <c:ser>
          <c:idx val="1"/>
          <c:order val="1"/>
          <c:tx>
            <c:strRef>
              <c:f>'17'!$M$15</c:f>
              <c:strCache>
                <c:ptCount val="1"/>
                <c:pt idx="0">
                  <c:v>2017</c:v>
                </c:pt>
              </c:strCache>
            </c:strRef>
          </c:tx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1F4-4910-B774-F813F0B63200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1F4-4910-B774-F813F0B6320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F4-4910-B774-F813F0B632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'17'!$N$15:$O$15</c:f>
              <c:numCache>
                <c:formatCode>0</c:formatCode>
                <c:ptCount val="2"/>
                <c:pt idx="0">
                  <c:v>132011</c:v>
                </c:pt>
                <c:pt idx="1">
                  <c:v>22606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1F4-4910-B774-F813F0B63200}"/>
            </c:ext>
          </c:extLst>
        </c:ser>
        <c:ser>
          <c:idx val="2"/>
          <c:order val="2"/>
          <c:tx>
            <c:strRef>
              <c:f>'17'!$M$16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1F4-4910-B774-F813F0B63200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1F4-4910-B774-F813F0B6320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F4-4910-B774-F813F0B63200}"/>
                </c:ext>
              </c:extLst>
            </c:dLbl>
            <c:dLbl>
              <c:idx val="1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F4-4910-B774-F813F0B632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'17'!$N$16:$O$16</c:f>
              <c:numCache>
                <c:formatCode>0</c:formatCode>
                <c:ptCount val="2"/>
                <c:pt idx="0">
                  <c:v>120920</c:v>
                </c:pt>
                <c:pt idx="1">
                  <c:v>26203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1F4-4910-B774-F813F0B63200}"/>
            </c:ext>
          </c:extLst>
        </c:ser>
        <c:ser>
          <c:idx val="3"/>
          <c:order val="3"/>
          <c:tx>
            <c:strRef>
              <c:f>'17'!$M$17</c:f>
              <c:strCache>
                <c:ptCount val="1"/>
                <c:pt idx="0">
                  <c:v>2019</c:v>
                </c:pt>
              </c:strCache>
            </c:strRef>
          </c:tx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F1F4-4910-B774-F813F0B63200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F1F4-4910-B774-F813F0B6320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1F4-4910-B774-F813F0B63200}"/>
                </c:ext>
              </c:extLst>
            </c:dLbl>
            <c:dLbl>
              <c:idx val="1"/>
              <c:layout>
                <c:manualLayout>
                  <c:x val="5.5086044213485424E-2"/>
                  <c:y val="-4.92957655362527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1F4-4910-B774-F813F0B632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'17'!$N$17:$O$17</c:f>
              <c:numCache>
                <c:formatCode>0</c:formatCode>
                <c:ptCount val="2"/>
                <c:pt idx="0">
                  <c:v>67746</c:v>
                </c:pt>
                <c:pt idx="1">
                  <c:v>27103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1F4-4910-B774-F813F0B63200}"/>
            </c:ext>
          </c:extLst>
        </c:ser>
        <c:ser>
          <c:idx val="4"/>
          <c:order val="4"/>
          <c:tx>
            <c:strRef>
              <c:f>'17'!$M$18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78B5"/>
            </a:solidFill>
          </c:spPr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1F4-4910-B774-F813F0B63200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F1F4-4910-B774-F813F0B6320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1F4-4910-B774-F813F0B63200}"/>
                </c:ext>
              </c:extLst>
            </c:dLbl>
            <c:dLbl>
              <c:idx val="1"/>
              <c:layout>
                <c:manualLayout>
                  <c:x val="8.9548098564736389E-2"/>
                  <c:y val="-0.12206570513738764"/>
                </c:manualLayout>
              </c:layout>
              <c:tx>
                <c:rich>
                  <a:bodyPr/>
                  <a:lstStyle/>
                  <a:p>
                    <a:fld id="{43938701-052E-4071-AB2D-80F6AF1B0D26}" type="PERCENTAGE">
                      <a:rPr lang="en-US" b="1"/>
                      <a:pPr/>
                      <a:t>[PROTSENT]</a:t>
                    </a:fld>
                    <a:endParaRPr lang="et-EE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F1F4-4910-B774-F813F0B632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'17'!$N$13:$O$13</c:f>
              <c:strCache>
                <c:ptCount val="2"/>
                <c:pt idx="0">
                  <c:v>Teised kütused</c:v>
                </c:pt>
                <c:pt idx="1">
                  <c:v>Primaased tahked biokütused</c:v>
                </c:pt>
              </c:strCache>
            </c:strRef>
          </c:cat>
          <c:val>
            <c:numRef>
              <c:f>'17'!$N$18:$O$18</c:f>
              <c:numCache>
                <c:formatCode>0</c:formatCode>
                <c:ptCount val="2"/>
                <c:pt idx="0">
                  <c:v>47403</c:v>
                </c:pt>
                <c:pt idx="1">
                  <c:v>29425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1F4-4910-B774-F813F0B63200}"/>
            </c:ext>
          </c:extLst>
        </c:ser>
        <c:ser>
          <c:idx val="5"/>
          <c:order val="5"/>
          <c:tx>
            <c:v>2021</c:v>
          </c:tx>
          <c:dPt>
            <c:idx val="0"/>
            <c:bubble3D val="0"/>
            <c:spPr>
              <a:solidFill>
                <a:srgbClr val="0078B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8FC-4D63-B198-79080AFB4941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8FC-4D63-B198-79080AFB494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8FC-4D63-B198-79080AFB4941}"/>
                </c:ext>
              </c:extLst>
            </c:dLbl>
            <c:dLbl>
              <c:idx val="1"/>
              <c:layout>
                <c:manualLayout>
                  <c:x val="8.4919658820756083E-2"/>
                  <c:y val="-0.1009389484789936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8FC-4D63-B198-79080AFB49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'17'!$N$19:$O$19</c:f>
              <c:numCache>
                <c:formatCode>#,##0</c:formatCode>
                <c:ptCount val="2"/>
                <c:pt idx="0" formatCode="0">
                  <c:v>59212</c:v>
                </c:pt>
                <c:pt idx="1">
                  <c:v>30002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8FC-4D63-B198-79080AFB4941}"/>
            </c:ext>
          </c:extLst>
        </c:ser>
        <c:ser>
          <c:idx val="6"/>
          <c:order val="6"/>
          <c:tx>
            <c:strRef>
              <c:f>'17'!$M$20</c:f>
              <c:strCache>
                <c:ptCount val="1"/>
                <c:pt idx="0">
                  <c:v>2022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1CB-4AAF-877B-5BA05D7F8777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23E-4006-BA68-3E1A47A23AB5}"/>
              </c:ext>
            </c:extLst>
          </c:dPt>
          <c:dLbls>
            <c:dLbl>
              <c:idx val="1"/>
              <c:layout>
                <c:manualLayout>
                  <c:x val="5.5077442715303467E-2"/>
                  <c:y val="-5.39906003492291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23E-4006-BA68-3E1A47A23A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'17'!$N$20:$O$20</c:f>
              <c:numCache>
                <c:formatCode>0</c:formatCode>
                <c:ptCount val="2"/>
                <c:pt idx="0">
                  <c:v>75145</c:v>
                </c:pt>
                <c:pt idx="1">
                  <c:v>29208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A23E-4006-BA68-3E1A47A23AB5}"/>
            </c:ext>
          </c:extLst>
        </c:ser>
        <c:ser>
          <c:idx val="7"/>
          <c:order val="7"/>
          <c:tx>
            <c:strRef>
              <c:f>'17'!$M$21</c:f>
              <c:strCache>
                <c:ptCount val="1"/>
                <c:pt idx="0">
                  <c:v>2023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4B5E-4B9F-8F81-6F78FB3ED895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ED94-43AB-8368-86E57D932D17}"/>
              </c:ext>
            </c:extLst>
          </c:dPt>
          <c:dLbls>
            <c:dLbl>
              <c:idx val="1"/>
              <c:layout>
                <c:manualLayout>
                  <c:x val="0.12392424610943281"/>
                  <c:y val="-0.204225314364475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D94-43AB-8368-86E57D932D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'17'!$N$21:$O$21</c:f>
              <c:numCache>
                <c:formatCode>0</c:formatCode>
                <c:ptCount val="2"/>
                <c:pt idx="0">
                  <c:v>45706</c:v>
                </c:pt>
                <c:pt idx="1">
                  <c:v>33003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D94-43AB-8368-86E57D932D17}"/>
            </c:ext>
          </c:extLst>
        </c:ser>
        <c:ser>
          <c:idx val="8"/>
          <c:order val="8"/>
          <c:tx>
            <c:strRef>
              <c:f>'17'!$M$22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AFEF-4E01-989A-2F813F63A47C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AFEF-4E01-989A-2F813F63A47C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AFEF-4E01-989A-2F813F63A47C}"/>
                </c:ext>
              </c:extLst>
            </c:dLbl>
            <c:dLbl>
              <c:idx val="1"/>
              <c:layout>
                <c:manualLayout>
                  <c:x val="0.103270205091194"/>
                  <c:y val="-0.1690140532671522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AFEF-4E01-989A-2F813F63A4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t-E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'17'!$N$22:$O$22</c:f>
              <c:numCache>
                <c:formatCode>0</c:formatCode>
                <c:ptCount val="2"/>
                <c:pt idx="0">
                  <c:v>43395</c:v>
                </c:pt>
                <c:pt idx="1">
                  <c:v>25520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FEF-4E01-989A-2F813F63A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Metsa- ja puidutööstuse ettevõtete investeeringud põhivarasse</a:t>
            </a:r>
            <a:endParaRPr lang="en-US">
              <a:latin typeface="Karla Medium" panose="020B0004030503030003" pitchFamily="34" charset="-7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'18'!$B$6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32E69"/>
              </a:solidFill>
              <a:round/>
            </a:ln>
            <a:effectLst/>
          </c:spPr>
          <c:marker>
            <c:symbol val="none"/>
          </c:marker>
          <c:cat>
            <c:numRef>
              <c:f>'18'!$A$7:$A$26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'18'!$B$7:$B$26</c:f>
              <c:numCache>
                <c:formatCode>0</c:formatCode>
                <c:ptCount val="20"/>
                <c:pt idx="0">
                  <c:v>177.06</c:v>
                </c:pt>
                <c:pt idx="1">
                  <c:v>240.387</c:v>
                </c:pt>
                <c:pt idx="2">
                  <c:v>227.464</c:v>
                </c:pt>
                <c:pt idx="3">
                  <c:v>166.78800000000001</c:v>
                </c:pt>
                <c:pt idx="4">
                  <c:v>63.477000000000004</c:v>
                </c:pt>
                <c:pt idx="5">
                  <c:v>116.43799999999999</c:v>
                </c:pt>
                <c:pt idx="6">
                  <c:v>235.03200000000004</c:v>
                </c:pt>
                <c:pt idx="7">
                  <c:v>218.44900000000001</c:v>
                </c:pt>
                <c:pt idx="8">
                  <c:v>222.11999999999998</c:v>
                </c:pt>
                <c:pt idx="9">
                  <c:v>297.09800000000001</c:v>
                </c:pt>
                <c:pt idx="10">
                  <c:v>322</c:v>
                </c:pt>
                <c:pt idx="11">
                  <c:v>364</c:v>
                </c:pt>
                <c:pt idx="12" formatCode="General">
                  <c:v>367</c:v>
                </c:pt>
                <c:pt idx="13" formatCode="General">
                  <c:v>424</c:v>
                </c:pt>
                <c:pt idx="14">
                  <c:v>475</c:v>
                </c:pt>
                <c:pt idx="15">
                  <c:v>358</c:v>
                </c:pt>
                <c:pt idx="16">
                  <c:v>424</c:v>
                </c:pt>
                <c:pt idx="17">
                  <c:v>390</c:v>
                </c:pt>
                <c:pt idx="18">
                  <c:v>398</c:v>
                </c:pt>
                <c:pt idx="19" formatCode="General">
                  <c:v>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A-43DE-B02D-C05D9B6F6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0524440"/>
        <c:axId val="-2120537624"/>
      </c:lineChart>
      <c:catAx>
        <c:axId val="-2120524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20537624"/>
        <c:crosses val="autoZero"/>
        <c:auto val="1"/>
        <c:lblAlgn val="ctr"/>
        <c:lblOffset val="100"/>
        <c:noMultiLvlLbl val="0"/>
      </c:catAx>
      <c:valAx>
        <c:axId val="-2120537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Miljonit eurot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20524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5">
                    <a:lumMod val="50000"/>
                  </a:schemeClr>
                </a:solidFill>
                <a:latin typeface="Karla Medium" panose="020B0004030503030003" pitchFamily="34" charset="-70"/>
                <a:ea typeface="+mn-ea"/>
                <a:cs typeface="+mn-cs"/>
              </a:defRPr>
            </a:pPr>
            <a:r>
              <a:rPr lang="et-EE">
                <a:latin typeface="Karla Medium" panose="020B0004030503030003" pitchFamily="34" charset="-70"/>
              </a:rPr>
              <a:t>Investments in Estonian forest and wood industries</a:t>
            </a:r>
            <a:endParaRPr lang="en-US">
              <a:latin typeface="Karla Medium" panose="020B0004030503030003" pitchFamily="34" charset="-7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5">
                  <a:lumMod val="50000"/>
                </a:schemeClr>
              </a:solidFill>
              <a:latin typeface="Karla Medium" panose="020B0004030503030003" pitchFamily="34" charset="-7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'18'!$B$5:$B$6</c:f>
              <c:strCache>
                <c:ptCount val="2"/>
                <c:pt idx="0">
                  <c:v>Kokku</c:v>
                </c:pt>
                <c:pt idx="1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'18'!$A$7:$A$26</c:f>
              <c:numCache>
                <c:formatCode>General</c:formatCod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</c:numCache>
            </c:numRef>
          </c:cat>
          <c:val>
            <c:numRef>
              <c:f>'18'!$B$7:$B$26</c:f>
              <c:numCache>
                <c:formatCode>0</c:formatCode>
                <c:ptCount val="20"/>
                <c:pt idx="0">
                  <c:v>177.06</c:v>
                </c:pt>
                <c:pt idx="1">
                  <c:v>240.387</c:v>
                </c:pt>
                <c:pt idx="2">
                  <c:v>227.464</c:v>
                </c:pt>
                <c:pt idx="3">
                  <c:v>166.78800000000001</c:v>
                </c:pt>
                <c:pt idx="4">
                  <c:v>63.477000000000004</c:v>
                </c:pt>
                <c:pt idx="5">
                  <c:v>116.43799999999999</c:v>
                </c:pt>
                <c:pt idx="6">
                  <c:v>235.03200000000004</c:v>
                </c:pt>
                <c:pt idx="7">
                  <c:v>218.44900000000001</c:v>
                </c:pt>
                <c:pt idx="8">
                  <c:v>222.11999999999998</c:v>
                </c:pt>
                <c:pt idx="9">
                  <c:v>297.09800000000001</c:v>
                </c:pt>
                <c:pt idx="10">
                  <c:v>322</c:v>
                </c:pt>
                <c:pt idx="11">
                  <c:v>364</c:v>
                </c:pt>
                <c:pt idx="12" formatCode="General">
                  <c:v>367</c:v>
                </c:pt>
                <c:pt idx="13" formatCode="General">
                  <c:v>424</c:v>
                </c:pt>
                <c:pt idx="14">
                  <c:v>475</c:v>
                </c:pt>
                <c:pt idx="15">
                  <c:v>358</c:v>
                </c:pt>
                <c:pt idx="16">
                  <c:v>424</c:v>
                </c:pt>
                <c:pt idx="17">
                  <c:v>390</c:v>
                </c:pt>
                <c:pt idx="18">
                  <c:v>398</c:v>
                </c:pt>
                <c:pt idx="19" formatCode="General">
                  <c:v>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1-47E2-B109-F920C0565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5427912"/>
        <c:axId val="-2136016184"/>
      </c:lineChart>
      <c:catAx>
        <c:axId val="2135427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-2136016184"/>
        <c:crosses val="autoZero"/>
        <c:auto val="1"/>
        <c:lblAlgn val="ctr"/>
        <c:lblOffset val="100"/>
        <c:noMultiLvlLbl val="0"/>
      </c:catAx>
      <c:valAx>
        <c:axId val="-2136016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Karla" pitchFamily="2" charset="0"/>
                    <a:ea typeface="+mn-ea"/>
                    <a:cs typeface="+mn-cs"/>
                  </a:defRPr>
                </a:pPr>
                <a:r>
                  <a:rPr lang="et-EE"/>
                  <a:t>Millions euros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accent5">
                      <a:lumMod val="50000"/>
                    </a:schemeClr>
                  </a:solidFill>
                  <a:latin typeface="Karla" pitchFamily="2" charset="0"/>
                  <a:ea typeface="+mn-ea"/>
                  <a:cs typeface="+mn-cs"/>
                </a:defRPr>
              </a:pPr>
              <a:endParaRPr lang="et-E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Karla" pitchFamily="2" charset="0"/>
                <a:ea typeface="+mn-ea"/>
                <a:cs typeface="+mn-cs"/>
              </a:defRPr>
            </a:pPr>
            <a:endParaRPr lang="et-EE"/>
          </a:p>
        </c:txPr>
        <c:crossAx val="2135427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5">
              <a:lumMod val="50000"/>
            </a:schemeClr>
          </a:solidFill>
          <a:latin typeface="Karla" pitchFamily="2" charset="0"/>
        </a:defRPr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4" Type="http://schemas.openxmlformats.org/officeDocument/2006/relationships/chart" Target="../charts/chart3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4" Type="http://schemas.openxmlformats.org/officeDocument/2006/relationships/chart" Target="../charts/chart41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.xml"/><Relationship Id="rId1" Type="http://schemas.openxmlformats.org/officeDocument/2006/relationships/chart" Target="../charts/chart42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</xdr:row>
      <xdr:rowOff>180975</xdr:rowOff>
    </xdr:from>
    <xdr:to>
      <xdr:col>13</xdr:col>
      <xdr:colOff>209550</xdr:colOff>
      <xdr:row>17</xdr:row>
      <xdr:rowOff>200024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96C9B730-DE90-A0A1-B801-0E5C27B036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457200</xdr:colOff>
      <xdr:row>19</xdr:row>
      <xdr:rowOff>95250</xdr:rowOff>
    </xdr:from>
    <xdr:to>
      <xdr:col>13</xdr:col>
      <xdr:colOff>209550</xdr:colOff>
      <xdr:row>37</xdr:row>
      <xdr:rowOff>152400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5FC08D63-F867-E069-918E-20526E65DD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57</xdr:row>
      <xdr:rowOff>76720</xdr:rowOff>
    </xdr:from>
    <xdr:to>
      <xdr:col>16</xdr:col>
      <xdr:colOff>163200</xdr:colOff>
      <xdr:row>79</xdr:row>
      <xdr:rowOff>163015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E10BA51F-4F8B-4CFF-830C-6A2B58BB6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15589</xdr:colOff>
      <xdr:row>57</xdr:row>
      <xdr:rowOff>0</xdr:rowOff>
    </xdr:from>
    <xdr:to>
      <xdr:col>25</xdr:col>
      <xdr:colOff>388339</xdr:colOff>
      <xdr:row>74</xdr:row>
      <xdr:rowOff>65340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B9AD574-CB97-4337-AF5E-1FB42F8E22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581024</xdr:colOff>
      <xdr:row>2</xdr:row>
      <xdr:rowOff>0</xdr:rowOff>
    </xdr:from>
    <xdr:to>
      <xdr:col>22</xdr:col>
      <xdr:colOff>285749</xdr:colOff>
      <xdr:row>18</xdr:row>
      <xdr:rowOff>19050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9B165AB-BD3A-DBCC-FB6F-DFC1619B41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9524</xdr:colOff>
      <xdr:row>19</xdr:row>
      <xdr:rowOff>4762</xdr:rowOff>
    </xdr:from>
    <xdr:to>
      <xdr:col>22</xdr:col>
      <xdr:colOff>314325</xdr:colOff>
      <xdr:row>36</xdr:row>
      <xdr:rowOff>66675</xdr:rowOff>
    </xdr:to>
    <xdr:graphicFrame macro="">
      <xdr:nvGraphicFramePr>
        <xdr:cNvPr id="11" name="Diagramm 10">
          <a:extLst>
            <a:ext uri="{FF2B5EF4-FFF2-40B4-BE49-F238E27FC236}">
              <a16:creationId xmlns:a16="http://schemas.microsoft.com/office/drawing/2014/main" id="{A0B188E5-E760-87E2-88E9-A106AA9824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490536</xdr:colOff>
      <xdr:row>2</xdr:row>
      <xdr:rowOff>22860</xdr:rowOff>
    </xdr:from>
    <xdr:to>
      <xdr:col>12</xdr:col>
      <xdr:colOff>543336</xdr:colOff>
      <xdr:row>13</xdr:row>
      <xdr:rowOff>174900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002BA1-8F87-4146-9983-DB5A95C753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446722</xdr:colOff>
      <xdr:row>3</xdr:row>
      <xdr:rowOff>5714</xdr:rowOff>
    </xdr:from>
    <xdr:to>
      <xdr:col>21</xdr:col>
      <xdr:colOff>69922</xdr:colOff>
      <xdr:row>14</xdr:row>
      <xdr:rowOff>165374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196BC4-3918-40F9-B2C6-7F8623CCC7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465772</xdr:colOff>
      <xdr:row>14</xdr:row>
      <xdr:rowOff>167640</xdr:rowOff>
    </xdr:from>
    <xdr:to>
      <xdr:col>12</xdr:col>
      <xdr:colOff>518572</xdr:colOff>
      <xdr:row>30</xdr:row>
      <xdr:rowOff>121560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6FD656B-4CEE-49C4-BD9E-A6CF3567FE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434338</xdr:colOff>
      <xdr:row>15</xdr:row>
      <xdr:rowOff>7620</xdr:rowOff>
    </xdr:from>
    <xdr:to>
      <xdr:col>21</xdr:col>
      <xdr:colOff>57538</xdr:colOff>
      <xdr:row>30</xdr:row>
      <xdr:rowOff>144420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94208C5-8A4A-4452-8B61-909608C83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518160</xdr:colOff>
      <xdr:row>2</xdr:row>
      <xdr:rowOff>37146</xdr:rowOff>
    </xdr:from>
    <xdr:to>
      <xdr:col>17</xdr:col>
      <xdr:colOff>182880</xdr:colOff>
      <xdr:row>23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595B5D-783C-4A3C-8670-7465B3FAC2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251459</xdr:colOff>
      <xdr:row>2</xdr:row>
      <xdr:rowOff>180975</xdr:rowOff>
    </xdr:from>
    <xdr:to>
      <xdr:col>28</xdr:col>
      <xdr:colOff>209550</xdr:colOff>
      <xdr:row>23</xdr:row>
      <xdr:rowOff>142875</xdr:rowOff>
    </xdr:to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id="{C0F65C1A-510B-43BB-AB9E-174D30381E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203834</xdr:colOff>
      <xdr:row>24</xdr:row>
      <xdr:rowOff>185737</xdr:rowOff>
    </xdr:from>
    <xdr:to>
      <xdr:col>17</xdr:col>
      <xdr:colOff>175259</xdr:colOff>
      <xdr:row>41</xdr:row>
      <xdr:rowOff>5715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E6285E-B6AD-4E87-BF9C-E6ECC77806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22860</xdr:colOff>
      <xdr:row>25</xdr:row>
      <xdr:rowOff>176212</xdr:rowOff>
    </xdr:from>
    <xdr:to>
      <xdr:col>25</xdr:col>
      <xdr:colOff>401955</xdr:colOff>
      <xdr:row>42</xdr:row>
      <xdr:rowOff>3810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EEAAFC-C444-4D0B-87CA-2F4C24855D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451485</xdr:colOff>
      <xdr:row>37</xdr:row>
      <xdr:rowOff>20002</xdr:rowOff>
    </xdr:from>
    <xdr:to>
      <xdr:col>7</xdr:col>
      <xdr:colOff>28575</xdr:colOff>
      <xdr:row>54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590549</xdr:colOff>
      <xdr:row>25</xdr:row>
      <xdr:rowOff>155257</xdr:rowOff>
    </xdr:from>
    <xdr:to>
      <xdr:col>20</xdr:col>
      <xdr:colOff>9525</xdr:colOff>
      <xdr:row>49</xdr:row>
      <xdr:rowOff>1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508635</xdr:colOff>
      <xdr:row>3</xdr:row>
      <xdr:rowOff>367665</xdr:rowOff>
    </xdr:from>
    <xdr:to>
      <xdr:col>19</xdr:col>
      <xdr:colOff>492585</xdr:colOff>
      <xdr:row>24</xdr:row>
      <xdr:rowOff>60465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F421E16B-03FD-4C01-A4A2-E56887C58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19048</xdr:colOff>
      <xdr:row>24</xdr:row>
      <xdr:rowOff>50481</xdr:rowOff>
    </xdr:from>
    <xdr:to>
      <xdr:col>16</xdr:col>
      <xdr:colOff>380999</xdr:colOff>
      <xdr:row>43</xdr:row>
      <xdr:rowOff>183381</xdr:rowOff>
    </xdr:to>
    <xdr:graphicFrame macro="">
      <xdr:nvGraphicFramePr>
        <xdr:cNvPr id="49" name="Chart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7620</xdr:colOff>
      <xdr:row>5</xdr:row>
      <xdr:rowOff>41910</xdr:rowOff>
    </xdr:from>
    <xdr:to>
      <xdr:col>16</xdr:col>
      <xdr:colOff>262170</xdr:colOff>
      <xdr:row>23</xdr:row>
      <xdr:rowOff>150045</xdr:rowOff>
    </xdr:to>
    <xdr:graphicFrame macro="">
      <xdr:nvGraphicFramePr>
        <xdr:cNvPr id="48" name="Chart 1">
          <a:extLst>
            <a:ext uri="{FF2B5EF4-FFF2-40B4-BE49-F238E27FC236}">
              <a16:creationId xmlns:a16="http://schemas.microsoft.com/office/drawing/2014/main" id="{206E4682-1766-4BA2-AFED-5ECA09FD5B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300989</xdr:colOff>
      <xdr:row>3</xdr:row>
      <xdr:rowOff>175261</xdr:rowOff>
    </xdr:from>
    <xdr:to>
      <xdr:col>13</xdr:col>
      <xdr:colOff>574589</xdr:colOff>
      <xdr:row>26</xdr:row>
      <xdr:rowOff>104281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32109C3-5267-499C-8408-BDC4F66449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3</xdr:row>
      <xdr:rowOff>157161</xdr:rowOff>
    </xdr:from>
    <xdr:to>
      <xdr:col>17</xdr:col>
      <xdr:colOff>37200</xdr:colOff>
      <xdr:row>16</xdr:row>
      <xdr:rowOff>57149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5F5D8E3E-AE7E-4131-AAC7-41F644CE30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152400</xdr:colOff>
      <xdr:row>17</xdr:row>
      <xdr:rowOff>57150</xdr:rowOff>
    </xdr:from>
    <xdr:to>
      <xdr:col>16</xdr:col>
      <xdr:colOff>286800</xdr:colOff>
      <xdr:row>32</xdr:row>
      <xdr:rowOff>95250</xdr:rowOff>
    </xdr:to>
    <xdr:graphicFrame macro="">
      <xdr:nvGraphicFramePr>
        <xdr:cNvPr id="9" name="Chart 3">
          <a:extLst>
            <a:ext uri="{FF2B5EF4-FFF2-40B4-BE49-F238E27FC236}">
              <a16:creationId xmlns:a16="http://schemas.microsoft.com/office/drawing/2014/main" id="{6B012DF4-B90E-4C43-B1A1-EFB81A0B18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380999</xdr:colOff>
      <xdr:row>8</xdr:row>
      <xdr:rowOff>33335</xdr:rowOff>
    </xdr:from>
    <xdr:to>
      <xdr:col>17</xdr:col>
      <xdr:colOff>515399</xdr:colOff>
      <xdr:row>27</xdr:row>
      <xdr:rowOff>166235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A9D3F9B0-D7DE-4D9A-BB8A-ECC69BBC69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452437</xdr:colOff>
      <xdr:row>28</xdr:row>
      <xdr:rowOff>63817</xdr:rowOff>
    </xdr:from>
    <xdr:to>
      <xdr:col>17</xdr:col>
      <xdr:colOff>586837</xdr:colOff>
      <xdr:row>47</xdr:row>
      <xdr:rowOff>189097</xdr:rowOff>
    </xdr:to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id="{A7ADF73C-863D-4F15-8DFC-7D7902F95A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</xdr:colOff>
      <xdr:row>20</xdr:row>
      <xdr:rowOff>42862</xdr:rowOff>
    </xdr:from>
    <xdr:to>
      <xdr:col>18</xdr:col>
      <xdr:colOff>436387</xdr:colOff>
      <xdr:row>40</xdr:row>
      <xdr:rowOff>23362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C9A296C-2238-4013-9BBA-4D9F2530B6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52387</xdr:colOff>
      <xdr:row>2</xdr:row>
      <xdr:rowOff>42862</xdr:rowOff>
    </xdr:from>
    <xdr:to>
      <xdr:col>18</xdr:col>
      <xdr:colOff>436387</xdr:colOff>
      <xdr:row>18</xdr:row>
      <xdr:rowOff>13837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4DB3E6A-0E36-408E-9F2F-8C11C55B88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254316</xdr:colOff>
      <xdr:row>2</xdr:row>
      <xdr:rowOff>77787</xdr:rowOff>
    </xdr:from>
    <xdr:to>
      <xdr:col>11</xdr:col>
      <xdr:colOff>548416</xdr:colOff>
      <xdr:row>15</xdr:row>
      <xdr:rowOff>33567</xdr:rowOff>
    </xdr:to>
    <xdr:graphicFrame macro="">
      <xdr:nvGraphicFramePr>
        <xdr:cNvPr id="3" name="Chart 7">
          <a:extLst>
            <a:ext uri="{FF2B5EF4-FFF2-40B4-BE49-F238E27FC236}">
              <a16:creationId xmlns:a16="http://schemas.microsoft.com/office/drawing/2014/main" id="{04206C38-1C3F-4669-AD43-EBB9AA32EF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279400</xdr:colOff>
      <xdr:row>16</xdr:row>
      <xdr:rowOff>76200</xdr:rowOff>
    </xdr:from>
    <xdr:to>
      <xdr:col>12</xdr:col>
      <xdr:colOff>241300</xdr:colOff>
      <xdr:row>31</xdr:row>
      <xdr:rowOff>170137</xdr:rowOff>
    </xdr:to>
    <xdr:graphicFrame macro="">
      <xdr:nvGraphicFramePr>
        <xdr:cNvPr id="12" name="Chart 8">
          <a:extLst>
            <a:ext uri="{FF2B5EF4-FFF2-40B4-BE49-F238E27FC236}">
              <a16:creationId xmlns:a16="http://schemas.microsoft.com/office/drawing/2014/main" id="{F3E644C2-2188-487E-90FE-13C4B4477E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3</xdr:row>
      <xdr:rowOff>0</xdr:rowOff>
    </xdr:from>
    <xdr:to>
      <xdr:col>20</xdr:col>
      <xdr:colOff>52800</xdr:colOff>
      <xdr:row>15</xdr:row>
      <xdr:rowOff>146280</xdr:rowOff>
    </xdr:to>
    <xdr:graphicFrame macro="">
      <xdr:nvGraphicFramePr>
        <xdr:cNvPr id="13" name="Chart 4">
          <a:extLst>
            <a:ext uri="{FF2B5EF4-FFF2-40B4-BE49-F238E27FC236}">
              <a16:creationId xmlns:a16="http://schemas.microsoft.com/office/drawing/2014/main" id="{59F7B9D1-4C9B-44F3-94F0-C2DC444D4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17</xdr:row>
      <xdr:rowOff>0</xdr:rowOff>
    </xdr:from>
    <xdr:to>
      <xdr:col>20</xdr:col>
      <xdr:colOff>52800</xdr:colOff>
      <xdr:row>31</xdr:row>
      <xdr:rowOff>144420</xdr:rowOff>
    </xdr:to>
    <xdr:graphicFrame macro="">
      <xdr:nvGraphicFramePr>
        <xdr:cNvPr id="17" name="Chart 5">
          <a:extLst>
            <a:ext uri="{FF2B5EF4-FFF2-40B4-BE49-F238E27FC236}">
              <a16:creationId xmlns:a16="http://schemas.microsoft.com/office/drawing/2014/main" id="{6D851D63-FB23-45AE-87DB-E13A8CA6D4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369568</xdr:colOff>
      <xdr:row>8</xdr:row>
      <xdr:rowOff>140017</xdr:rowOff>
    </xdr:from>
    <xdr:to>
      <xdr:col>15</xdr:col>
      <xdr:colOff>466725</xdr:colOff>
      <xdr:row>26</xdr:row>
      <xdr:rowOff>88177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AB2D76-0446-4CCF-8065-5C252EB3F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80008</xdr:colOff>
      <xdr:row>9</xdr:row>
      <xdr:rowOff>0</xdr:rowOff>
    </xdr:from>
    <xdr:to>
      <xdr:col>9</xdr:col>
      <xdr:colOff>152043</xdr:colOff>
      <xdr:row>28</xdr:row>
      <xdr:rowOff>17887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B4A041-53E3-49AC-B38C-2A162961B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253999</xdr:colOff>
      <xdr:row>30</xdr:row>
      <xdr:rowOff>2645</xdr:rowOff>
    </xdr:from>
    <xdr:to>
      <xdr:col>9</xdr:col>
      <xdr:colOff>326035</xdr:colOff>
      <xdr:row>49</xdr:row>
      <xdr:rowOff>20532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AB9EEC3-CA0A-5E49-A3DC-69F5BF9FE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64769</xdr:colOff>
      <xdr:row>6</xdr:row>
      <xdr:rowOff>146684</xdr:rowOff>
    </xdr:from>
    <xdr:to>
      <xdr:col>12</xdr:col>
      <xdr:colOff>153854</xdr:colOff>
      <xdr:row>23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BD24AB8-5C82-4987-A540-B06EA85B0F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405765</xdr:colOff>
      <xdr:row>5</xdr:row>
      <xdr:rowOff>120015</xdr:rowOff>
    </xdr:from>
    <xdr:to>
      <xdr:col>18</xdr:col>
      <xdr:colOff>76200</xdr:colOff>
      <xdr:row>22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22FDCE5-9354-4537-8297-0CEF31F10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24765</xdr:colOff>
      <xdr:row>30</xdr:row>
      <xdr:rowOff>81914</xdr:rowOff>
    </xdr:from>
    <xdr:to>
      <xdr:col>13</xdr:col>
      <xdr:colOff>56700</xdr:colOff>
      <xdr:row>42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D40CC6E-2557-4512-9AC2-EDDC3BE3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584836</xdr:colOff>
      <xdr:row>31</xdr:row>
      <xdr:rowOff>15240</xdr:rowOff>
    </xdr:from>
    <xdr:to>
      <xdr:col>18</xdr:col>
      <xdr:colOff>381001</xdr:colOff>
      <xdr:row>42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1A5921D-76B0-459B-B43B-C1849C6425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0.4155</cdr:x>
      <cdr:y>0.56487</cdr:y>
    </cdr:from>
    <cdr:to>
      <cdr:x>0.6555</cdr:x>
      <cdr:y>0.88919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A181856-9E8A-434E-83C9-9379A5E1D39E}"/>
            </a:ext>
          </a:extLst>
        </cdr:cNvPr>
        <cdr:cNvSpPr txBox="1"/>
      </cdr:nvSpPr>
      <cdr:spPr>
        <a:xfrm xmlns:a="http://schemas.openxmlformats.org/drawingml/2006/main">
          <a:off x="1583056" y="159258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t-EE" sz="1400" b="1">
              <a:solidFill>
                <a:schemeClr val="bg1"/>
              </a:solidFill>
            </a:rPr>
            <a:t>Eksport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0.3945</cdr:x>
      <cdr:y>0.58776</cdr:y>
    </cdr:from>
    <cdr:to>
      <cdr:x>0.6345</cdr:x>
      <cdr:y>0.91429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2E2BC4A-B134-456A-8348-A58CBEFA2D7B}"/>
            </a:ext>
          </a:extLst>
        </cdr:cNvPr>
        <cdr:cNvSpPr txBox="1"/>
      </cdr:nvSpPr>
      <cdr:spPr>
        <a:xfrm xmlns:a="http://schemas.openxmlformats.org/drawingml/2006/main">
          <a:off x="1503045" y="164592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t-EE" sz="1400" b="1">
              <a:solidFill>
                <a:schemeClr val="bg1"/>
              </a:solidFill>
            </a:rPr>
            <a:t>Export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0.41698</cdr:x>
      <cdr:y>0.49213</cdr:y>
    </cdr:from>
    <cdr:to>
      <cdr:x>0.67098</cdr:x>
      <cdr:y>0.80963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0BBB38E-BC5F-44C1-965D-46179671D885}"/>
            </a:ext>
          </a:extLst>
        </cdr:cNvPr>
        <cdr:cNvSpPr txBox="1"/>
      </cdr:nvSpPr>
      <cdr:spPr>
        <a:xfrm xmlns:a="http://schemas.openxmlformats.org/drawingml/2006/main">
          <a:off x="1501140" y="141732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t-EE" sz="1400" b="1">
              <a:solidFill>
                <a:schemeClr val="bg1"/>
              </a:solidFill>
            </a:rPr>
            <a:t>Import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0.42</cdr:x>
      <cdr:y>0.48163</cdr:y>
    </cdr:from>
    <cdr:to>
      <cdr:x>0.66</cdr:x>
      <cdr:y>0.80816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EEFF01D-1EAE-4DAA-8764-B5BF8B8E1F08}"/>
            </a:ext>
          </a:extLst>
        </cdr:cNvPr>
        <cdr:cNvSpPr txBox="1"/>
      </cdr:nvSpPr>
      <cdr:spPr>
        <a:xfrm xmlns:a="http://schemas.openxmlformats.org/drawingml/2006/main">
          <a:off x="1600200" y="134874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t-EE" sz="1400" b="1">
              <a:solidFill>
                <a:schemeClr val="bg1"/>
              </a:solidFill>
            </a:rPr>
            <a:t>Import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39686</xdr:colOff>
      <xdr:row>24</xdr:row>
      <xdr:rowOff>187005</xdr:rowOff>
    </xdr:from>
    <xdr:to>
      <xdr:col>24</xdr:col>
      <xdr:colOff>368711</xdr:colOff>
      <xdr:row>48</xdr:row>
      <xdr:rowOff>131855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925EF41-8520-4E96-88D7-0D9A24865F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6666</xdr:colOff>
      <xdr:row>24</xdr:row>
      <xdr:rowOff>166687</xdr:rowOff>
    </xdr:from>
    <xdr:to>
      <xdr:col>35</xdr:col>
      <xdr:colOff>169866</xdr:colOff>
      <xdr:row>45</xdr:row>
      <xdr:rowOff>103327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8528348-330F-4863-B012-26CE462D3E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428625</xdr:colOff>
      <xdr:row>0</xdr:row>
      <xdr:rowOff>0</xdr:rowOff>
    </xdr:from>
    <xdr:to>
      <xdr:col>26</xdr:col>
      <xdr:colOff>228600</xdr:colOff>
      <xdr:row>22</xdr:row>
      <xdr:rowOff>171450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3FC2DD7-09AE-8841-ACF4-0BDB08D6CB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587375</xdr:colOff>
      <xdr:row>0</xdr:row>
      <xdr:rowOff>44450</xdr:rowOff>
    </xdr:from>
    <xdr:to>
      <xdr:col>36</xdr:col>
      <xdr:colOff>190500</xdr:colOff>
      <xdr:row>23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548057F-BF57-6A44-9B29-10220C416A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595604</xdr:colOff>
      <xdr:row>8</xdr:row>
      <xdr:rowOff>64217</xdr:rowOff>
    </xdr:from>
    <xdr:to>
      <xdr:col>13</xdr:col>
      <xdr:colOff>438479</xdr:colOff>
      <xdr:row>37</xdr:row>
      <xdr:rowOff>122844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ECBDA62-54F5-44E8-804F-81C638AA4F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232433</xdr:colOff>
      <xdr:row>6</xdr:row>
      <xdr:rowOff>137597</xdr:rowOff>
    </xdr:from>
    <xdr:to>
      <xdr:col>22</xdr:col>
      <xdr:colOff>26107</xdr:colOff>
      <xdr:row>36</xdr:row>
      <xdr:rowOff>102913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89FD82D0-17BC-491B-9E25-E4FF6F7C1A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15</xdr:row>
      <xdr:rowOff>133350</xdr:rowOff>
    </xdr:from>
    <xdr:to>
      <xdr:col>9</xdr:col>
      <xdr:colOff>212550</xdr:colOff>
      <xdr:row>35</xdr:row>
      <xdr:rowOff>75750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3CF1C6A-2777-42E9-815B-C95447CB64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297180</xdr:colOff>
      <xdr:row>16</xdr:row>
      <xdr:rowOff>7620</xdr:rowOff>
    </xdr:from>
    <xdr:to>
      <xdr:col>20</xdr:col>
      <xdr:colOff>71580</xdr:colOff>
      <xdr:row>36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92AB699-66FC-46D2-87CD-5F29F702A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22</xdr:row>
      <xdr:rowOff>158373</xdr:rowOff>
    </xdr:from>
    <xdr:to>
      <xdr:col>17</xdr:col>
      <xdr:colOff>566964</xdr:colOff>
      <xdr:row>51</xdr:row>
      <xdr:rowOff>40845</xdr:rowOff>
    </xdr:to>
    <xdr:graphicFrame macro="">
      <xdr:nvGraphicFramePr>
        <xdr:cNvPr id="9" name="Diagramm 2">
          <a:extLst>
            <a:ext uri="{FF2B5EF4-FFF2-40B4-BE49-F238E27FC236}">
              <a16:creationId xmlns:a16="http://schemas.microsoft.com/office/drawing/2014/main" id="{E7F99108-183B-44F9-AFB1-28C45B74FF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1190625</xdr:colOff>
      <xdr:row>22</xdr:row>
      <xdr:rowOff>9525</xdr:rowOff>
    </xdr:from>
    <xdr:to>
      <xdr:col>7</xdr:col>
      <xdr:colOff>266701</xdr:colOff>
      <xdr:row>50</xdr:row>
      <xdr:rowOff>85726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62283BE-ACB9-4D68-B340-D859F64BB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0.48488</cdr:x>
      <cdr:y>0.51705</cdr:y>
    </cdr:from>
    <cdr:to>
      <cdr:x>0.86303</cdr:x>
      <cdr:y>0.56949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E9637A-20DB-2921-B9CC-DB7CC66461EB}"/>
            </a:ext>
          </a:extLst>
        </cdr:cNvPr>
        <cdr:cNvSpPr txBox="1"/>
      </cdr:nvSpPr>
      <cdr:spPr>
        <a:xfrm xmlns:a="http://schemas.openxmlformats.org/drawingml/2006/main">
          <a:off x="3295926" y="2859140"/>
          <a:ext cx="2570416" cy="2899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t-EE" sz="900" b="1">
              <a:solidFill>
                <a:schemeClr val="tx2"/>
              </a:solidFill>
            </a:rPr>
            <a:t>2016</a:t>
          </a:r>
          <a:r>
            <a:rPr lang="et-EE" sz="900" b="1" baseline="0">
              <a:solidFill>
                <a:schemeClr val="tx2"/>
              </a:solidFill>
            </a:rPr>
            <a:t>  2017  2018 2019 2020 2021 2022 2023 2024</a:t>
          </a:r>
        </a:p>
        <a:p xmlns:a="http://schemas.openxmlformats.org/drawingml/2006/main">
          <a:endParaRPr lang="et-EE" sz="1000" b="1" baseline="0">
            <a:solidFill>
              <a:schemeClr val="tx2"/>
            </a:solidFill>
          </a:endParaRPr>
        </a:p>
        <a:p xmlns:a="http://schemas.openxmlformats.org/drawingml/2006/main">
          <a:endParaRPr lang="et-EE" sz="900"/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0.65672</cdr:x>
      <cdr:y>0.50016</cdr:y>
    </cdr:from>
    <cdr:to>
      <cdr:x>0.91129</cdr:x>
      <cdr:y>0.55298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7E9637A-20DB-2921-B9CC-DB7CC66461EB}"/>
            </a:ext>
          </a:extLst>
        </cdr:cNvPr>
        <cdr:cNvSpPr txBox="1"/>
      </cdr:nvSpPr>
      <cdr:spPr>
        <a:xfrm xmlns:a="http://schemas.openxmlformats.org/drawingml/2006/main">
          <a:off x="3641131" y="2705963"/>
          <a:ext cx="1411448" cy="2857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t-EE" sz="900" b="1" baseline="0"/>
            <a:t>2020 2021 2022 2023 2024</a:t>
          </a:r>
          <a:endParaRPr lang="et-EE" sz="900" b="1"/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163407</xdr:colOff>
      <xdr:row>7</xdr:row>
      <xdr:rowOff>158326</xdr:rowOff>
    </xdr:from>
    <xdr:to>
      <xdr:col>16</xdr:col>
      <xdr:colOff>530473</xdr:colOff>
      <xdr:row>28</xdr:row>
      <xdr:rowOff>24526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ACA2DD-ADCF-41B7-9062-3F3C68557C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129751</xdr:colOff>
      <xdr:row>7</xdr:row>
      <xdr:rowOff>164677</xdr:rowOff>
    </xdr:from>
    <xdr:to>
      <xdr:col>27</xdr:col>
      <xdr:colOff>496819</xdr:colOff>
      <xdr:row>28</xdr:row>
      <xdr:rowOff>18177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D30C2BF-B681-4F4F-9652-6C0797272D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amariakalvi\Downloads\Eesti%20metsa%20ja%20puidusektori%20statistiline%20ylevaade%202025%20(pealkirja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oe sinine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keskkonnaportaal.ee/et/metsamaa-sh-kaitsealuse-metsamaa-osakaal-eestis" TargetMode="External"/><Relationship Id="rId2" Type="http://schemas.openxmlformats.org/officeDocument/2006/relationships/hyperlink" Target="https://keskkonnaportaal.ee/et/metsamaa-sh-kaitsealuse-metsamaa-osakaal-eestis" TargetMode="External"/><Relationship Id="rId1" Type="http://schemas.openxmlformats.org/officeDocument/2006/relationships/hyperlink" Target="https://keskkonnaportaal.ee/et/metsamaa-sh-kaitsealuse-metsamaa-osakaal-eesti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keskkonnaportaal.ee/et/metsamaa-sh-kaitsealuse-metsamaa-osakaal-eesti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foresteurope.org/docs/fullsoef2015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keskkonnainfo.ee/main/index.php/et/component/content/article/518?tmpl=component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empl.ee/statistika/statistika-liikmetele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andmed.stat.ee/et/statsql/majandus__valiskaubandus__kaupade_vk/VKK12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http://empl.ee/statistika/statistika-liikmetele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A9"/>
  <sheetViews>
    <sheetView workbookViewId="0">
      <selection activeCell="B14" sqref="B14"/>
    </sheetView>
  </sheetViews>
  <sheetFormatPr defaultColWidth="8.8554687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7" spans="1:1">
      <c r="A7" t="s">
        <v>50</v>
      </c>
    </row>
    <row r="9" spans="1:1">
      <c r="A9" t="s">
        <v>52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99"/>
  </sheetPr>
  <dimension ref="A2:E22"/>
  <sheetViews>
    <sheetView workbookViewId="0">
      <selection activeCell="A10" sqref="A10"/>
    </sheetView>
  </sheetViews>
  <sheetFormatPr defaultColWidth="8.85546875" defaultRowHeight="15"/>
  <cols>
    <col min="2" max="2" width="36.42578125" style="1" customWidth="1"/>
    <col min="3" max="3" width="28.42578125" style="1" customWidth="1"/>
    <col min="4" max="4" width="24.28515625" customWidth="1"/>
  </cols>
  <sheetData>
    <row r="2" spans="1:5">
      <c r="B2" s="15" t="s">
        <v>322</v>
      </c>
      <c r="C2" s="15" t="s">
        <v>340</v>
      </c>
    </row>
    <row r="3" spans="1:5">
      <c r="A3" t="s">
        <v>13</v>
      </c>
    </row>
    <row r="4" spans="1:5">
      <c r="A4">
        <v>2025</v>
      </c>
      <c r="B4" s="4" t="s">
        <v>339</v>
      </c>
      <c r="C4" s="4" t="s">
        <v>337</v>
      </c>
      <c r="D4" s="124" t="s">
        <v>443</v>
      </c>
      <c r="E4" s="132" t="s">
        <v>438</v>
      </c>
    </row>
    <row r="5" spans="1:5">
      <c r="A5">
        <v>2025</v>
      </c>
      <c r="B5" s="4" t="s">
        <v>318</v>
      </c>
      <c r="C5" s="4" t="s">
        <v>338</v>
      </c>
      <c r="D5" s="70">
        <v>0.52100000000000002</v>
      </c>
      <c r="E5" s="132" t="s">
        <v>438</v>
      </c>
    </row>
    <row r="6" spans="1:5">
      <c r="A6">
        <v>2024</v>
      </c>
      <c r="B6" s="4" t="s">
        <v>328</v>
      </c>
      <c r="C6" s="4" t="s">
        <v>331</v>
      </c>
      <c r="D6" s="70">
        <v>0.16800000000000001</v>
      </c>
      <c r="E6" s="132" t="s">
        <v>438</v>
      </c>
    </row>
    <row r="7" spans="1:5">
      <c r="A7">
        <v>2025</v>
      </c>
      <c r="B7" s="4" t="s">
        <v>329</v>
      </c>
      <c r="C7" s="4" t="s">
        <v>332</v>
      </c>
      <c r="D7" s="70">
        <v>0.30580000000000002</v>
      </c>
      <c r="E7" s="132" t="s">
        <v>438</v>
      </c>
    </row>
    <row r="8" spans="1:5">
      <c r="A8">
        <v>2025</v>
      </c>
      <c r="B8" s="4" t="s">
        <v>319</v>
      </c>
      <c r="C8" s="4" t="s">
        <v>330</v>
      </c>
      <c r="D8" s="70" t="s">
        <v>477</v>
      </c>
      <c r="E8" s="70"/>
    </row>
    <row r="9" spans="1:5">
      <c r="A9">
        <v>2025</v>
      </c>
      <c r="B9" s="4" t="s">
        <v>320</v>
      </c>
      <c r="C9" s="4" t="s">
        <v>321</v>
      </c>
      <c r="D9" s="70">
        <v>0.46100000000000002</v>
      </c>
      <c r="E9" s="70"/>
    </row>
    <row r="12" spans="1:5" ht="30">
      <c r="B12" s="15" t="s">
        <v>323</v>
      </c>
      <c r="C12" s="78" t="s">
        <v>348</v>
      </c>
    </row>
    <row r="14" spans="1:5">
      <c r="A14">
        <v>2025</v>
      </c>
      <c r="B14" s="4" t="s">
        <v>324</v>
      </c>
      <c r="C14" s="76" t="s">
        <v>341</v>
      </c>
      <c r="D14" s="3" t="s">
        <v>478</v>
      </c>
    </row>
    <row r="15" spans="1:5">
      <c r="A15">
        <v>2024</v>
      </c>
      <c r="B15" s="4" t="s">
        <v>325</v>
      </c>
      <c r="C15" s="76" t="s">
        <v>342</v>
      </c>
      <c r="D15" s="58" t="s">
        <v>479</v>
      </c>
    </row>
    <row r="16" spans="1:5">
      <c r="A16">
        <v>2024</v>
      </c>
      <c r="B16" s="4" t="s">
        <v>333</v>
      </c>
      <c r="C16" s="76" t="s">
        <v>343</v>
      </c>
      <c r="D16" s="3" t="s">
        <v>480</v>
      </c>
    </row>
    <row r="17" spans="1:5" ht="30">
      <c r="A17" s="124">
        <v>2024</v>
      </c>
      <c r="B17" s="4" t="s">
        <v>334</v>
      </c>
      <c r="C17" s="77" t="s">
        <v>344</v>
      </c>
      <c r="D17" s="75">
        <v>0.22</v>
      </c>
      <c r="E17" s="48"/>
    </row>
    <row r="18" spans="1:5" ht="30">
      <c r="A18" s="124">
        <v>2024</v>
      </c>
      <c r="B18" s="4" t="s">
        <v>481</v>
      </c>
      <c r="C18" s="77" t="s">
        <v>335</v>
      </c>
      <c r="D18" s="75">
        <v>6.4000000000000001E-2</v>
      </c>
      <c r="E18" s="48"/>
    </row>
    <row r="19" spans="1:5" ht="30">
      <c r="A19" s="136">
        <v>2025</v>
      </c>
      <c r="B19" s="4" t="s">
        <v>336</v>
      </c>
      <c r="C19" s="77" t="s">
        <v>345</v>
      </c>
      <c r="D19" s="75">
        <v>0.14000000000000001</v>
      </c>
      <c r="E19" s="48"/>
    </row>
    <row r="20" spans="1:5" ht="30">
      <c r="A20" s="136">
        <v>2025</v>
      </c>
      <c r="B20" s="4" t="s">
        <v>326</v>
      </c>
      <c r="C20" s="76" t="s">
        <v>346</v>
      </c>
      <c r="D20" s="3" t="s">
        <v>482</v>
      </c>
    </row>
    <row r="21" spans="1:5" ht="60">
      <c r="A21" s="136">
        <v>2025</v>
      </c>
      <c r="B21" s="4" t="s">
        <v>327</v>
      </c>
      <c r="C21" s="76" t="s">
        <v>347</v>
      </c>
      <c r="D21" s="125">
        <v>0.50900000000000001</v>
      </c>
      <c r="E21" s="99"/>
    </row>
    <row r="22" spans="1:5" ht="60">
      <c r="A22">
        <v>2024</v>
      </c>
      <c r="B22" s="184" t="s">
        <v>429</v>
      </c>
      <c r="C22" s="76" t="s">
        <v>430</v>
      </c>
      <c r="D22" s="75">
        <v>0.37</v>
      </c>
      <c r="E22" s="48"/>
    </row>
  </sheetData>
  <hyperlinks>
    <hyperlink ref="E5" r:id="rId1" xr:uid="{F6D2991F-38E2-46AE-BC38-6C596DF05160}"/>
    <hyperlink ref="E6" r:id="rId2" xr:uid="{21E4BEFE-C9C2-4610-90D7-0542DF241472}"/>
    <hyperlink ref="E7" r:id="rId3" xr:uid="{2319C0FC-6FB0-4C06-A0F6-B22825C7C16E}"/>
    <hyperlink ref="E4" r:id="rId4" xr:uid="{86F933B7-B996-4E1D-ACF9-A616CB5768CD}"/>
  </hyperlinks>
  <pageMargins left="0.7" right="0.7" top="0.75" bottom="0.75" header="0.3" footer="0.3"/>
  <pageSetup paperSize="9" orientation="portrait" r:id="rId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R127"/>
  <sheetViews>
    <sheetView topLeftCell="A2" workbookViewId="0">
      <selection activeCell="D7" sqref="D7"/>
    </sheetView>
  </sheetViews>
  <sheetFormatPr defaultColWidth="8.85546875" defaultRowHeight="15"/>
  <cols>
    <col min="1" max="1" width="33.140625" customWidth="1"/>
    <col min="2" max="2" width="26.85546875" customWidth="1"/>
    <col min="3" max="3" width="14.7109375" customWidth="1"/>
    <col min="4" max="4" width="11.42578125" bestFit="1" customWidth="1"/>
  </cols>
  <sheetData>
    <row r="1" spans="1:5">
      <c r="A1" s="2" t="s">
        <v>415</v>
      </c>
      <c r="E1" s="2"/>
    </row>
    <row r="2" spans="1:5">
      <c r="A2" t="s">
        <v>434</v>
      </c>
    </row>
    <row r="3" spans="1:5">
      <c r="A3" s="17" t="s">
        <v>163</v>
      </c>
    </row>
    <row r="4" spans="1:5">
      <c r="A4" s="17" t="s">
        <v>349</v>
      </c>
    </row>
    <row r="5" spans="1:5">
      <c r="C5" s="17">
        <v>2025</v>
      </c>
    </row>
    <row r="6" spans="1:5" ht="15.75">
      <c r="A6" s="3" t="s">
        <v>261</v>
      </c>
      <c r="B6" s="79" t="s">
        <v>259</v>
      </c>
      <c r="C6" s="177">
        <v>4533900</v>
      </c>
    </row>
    <row r="7" spans="1:5" ht="15.75">
      <c r="A7" s="3" t="s">
        <v>164</v>
      </c>
      <c r="B7" s="79" t="s">
        <v>260</v>
      </c>
      <c r="C7" s="178">
        <v>2360200</v>
      </c>
      <c r="D7" s="67">
        <f>C7/C6</f>
        <v>0.52056728203092262</v>
      </c>
    </row>
    <row r="8" spans="1:5" s="124" customFormat="1" ht="15.75">
      <c r="A8" s="101" t="s">
        <v>305</v>
      </c>
      <c r="B8" s="175" t="s">
        <v>350</v>
      </c>
      <c r="C8" s="177">
        <v>245900</v>
      </c>
      <c r="D8" s="176">
        <f>C8/C7</f>
        <v>0.10418608592492162</v>
      </c>
    </row>
    <row r="9" spans="1:5" s="124" customFormat="1" ht="15.75">
      <c r="A9" s="101" t="s">
        <v>304</v>
      </c>
      <c r="B9" s="175" t="s">
        <v>352</v>
      </c>
      <c r="C9" s="180">
        <v>476200</v>
      </c>
      <c r="D9" s="176">
        <f>C9/C7</f>
        <v>0.20176256249470384</v>
      </c>
    </row>
    <row r="10" spans="1:5" s="124" customFormat="1" ht="15.75">
      <c r="A10" s="101" t="s">
        <v>306</v>
      </c>
      <c r="B10" s="175" t="s">
        <v>353</v>
      </c>
      <c r="C10" s="177">
        <v>1638100</v>
      </c>
      <c r="D10" s="176">
        <f>C10/C7</f>
        <v>0.69405135158037456</v>
      </c>
    </row>
    <row r="11" spans="1:5" ht="15.75">
      <c r="A11" s="3" t="s">
        <v>256</v>
      </c>
      <c r="B11" s="79" t="s">
        <v>262</v>
      </c>
      <c r="C11" s="178">
        <v>1198500</v>
      </c>
      <c r="D11" s="48"/>
    </row>
    <row r="12" spans="1:5" ht="15.75">
      <c r="A12" s="3" t="s">
        <v>257</v>
      </c>
      <c r="B12" s="79" t="s">
        <v>351</v>
      </c>
      <c r="C12" s="178">
        <v>229500</v>
      </c>
      <c r="D12" s="48"/>
    </row>
    <row r="13" spans="1:5" ht="15.75">
      <c r="A13" s="3" t="s">
        <v>258</v>
      </c>
      <c r="B13" s="79" t="s">
        <v>263</v>
      </c>
      <c r="C13" s="178">
        <v>193700</v>
      </c>
      <c r="D13" s="48"/>
    </row>
    <row r="14" spans="1:5" ht="15.75">
      <c r="A14" s="3" t="s">
        <v>307</v>
      </c>
      <c r="B14" s="79" t="s">
        <v>354</v>
      </c>
      <c r="C14" s="177">
        <f>C6-(C7+C11+C12+C13)</f>
        <v>552000</v>
      </c>
      <c r="D14" s="48"/>
    </row>
    <row r="15" spans="1:5" ht="15.75">
      <c r="A15" s="3" t="s">
        <v>308</v>
      </c>
      <c r="B15" s="79" t="s">
        <v>309</v>
      </c>
      <c r="C15" s="177" t="s">
        <v>310</v>
      </c>
      <c r="D15" s="48"/>
    </row>
    <row r="16" spans="1:5" ht="15.75">
      <c r="A16" s="3" t="s">
        <v>167</v>
      </c>
      <c r="B16" s="79" t="s">
        <v>166</v>
      </c>
      <c r="C16" s="178" t="s">
        <v>165</v>
      </c>
    </row>
    <row r="17" spans="1:4" ht="15.75">
      <c r="A17" s="3" t="s">
        <v>169</v>
      </c>
      <c r="B17" s="79" t="s">
        <v>355</v>
      </c>
      <c r="C17" s="178" t="s">
        <v>168</v>
      </c>
    </row>
    <row r="18" spans="1:4" ht="15.75">
      <c r="A18" s="3" t="s">
        <v>400</v>
      </c>
      <c r="B18" s="79" t="s">
        <v>401</v>
      </c>
      <c r="C18" s="178" t="s">
        <v>402</v>
      </c>
    </row>
    <row r="19" spans="1:4" ht="15.75">
      <c r="A19" s="3" t="s">
        <v>408</v>
      </c>
      <c r="B19" s="79" t="s">
        <v>409</v>
      </c>
      <c r="C19" s="178" t="s">
        <v>410</v>
      </c>
    </row>
    <row r="20" spans="1:4" ht="15.75">
      <c r="A20" s="3" t="s">
        <v>435</v>
      </c>
      <c r="B20" s="79" t="s">
        <v>409</v>
      </c>
      <c r="C20" s="178" t="s">
        <v>436</v>
      </c>
    </row>
    <row r="21" spans="1:4" ht="15.75">
      <c r="A21" s="3" t="s">
        <v>446</v>
      </c>
      <c r="B21" s="79" t="s">
        <v>447</v>
      </c>
      <c r="C21" s="178" t="s">
        <v>448</v>
      </c>
    </row>
    <row r="22" spans="1:4">
      <c r="A22" s="3" t="s">
        <v>462</v>
      </c>
      <c r="B22" s="79" t="s">
        <v>463</v>
      </c>
      <c r="C22" s="181" t="s">
        <v>464</v>
      </c>
    </row>
    <row r="23" spans="1:4">
      <c r="A23" s="3" t="s">
        <v>466</v>
      </c>
      <c r="B23" s="79" t="s">
        <v>467</v>
      </c>
      <c r="C23" s="182" t="s">
        <v>468</v>
      </c>
    </row>
    <row r="24" spans="1:4">
      <c r="C24" s="17">
        <v>2024</v>
      </c>
    </row>
    <row r="25" spans="1:4" ht="15.75">
      <c r="A25" s="3" t="s">
        <v>261</v>
      </c>
      <c r="B25" s="79" t="s">
        <v>259</v>
      </c>
      <c r="C25" s="177">
        <v>4533900</v>
      </c>
    </row>
    <row r="26" spans="1:4" ht="15.75">
      <c r="A26" s="3" t="s">
        <v>164</v>
      </c>
      <c r="B26" s="79" t="s">
        <v>260</v>
      </c>
      <c r="C26" s="177">
        <v>2350600</v>
      </c>
      <c r="D26" s="70">
        <f>C26/C25</f>
        <v>0.51844989964489729</v>
      </c>
    </row>
    <row r="27" spans="1:4" ht="15.75">
      <c r="A27" s="49" t="s">
        <v>305</v>
      </c>
      <c r="B27" s="80" t="s">
        <v>350</v>
      </c>
      <c r="C27" s="177">
        <v>237100</v>
      </c>
      <c r="D27" s="68">
        <f>C27/C26</f>
        <v>0.10086786352420658</v>
      </c>
    </row>
    <row r="28" spans="1:4" ht="15.75">
      <c r="A28" s="49" t="s">
        <v>304</v>
      </c>
      <c r="B28" s="80" t="s">
        <v>352</v>
      </c>
      <c r="C28" s="180">
        <v>463000</v>
      </c>
      <c r="D28" s="68">
        <f>C28/C26</f>
        <v>0.19697098613120054</v>
      </c>
    </row>
    <row r="29" spans="1:4" ht="15.75">
      <c r="A29" s="49" t="s">
        <v>306</v>
      </c>
      <c r="B29" s="80" t="s">
        <v>353</v>
      </c>
      <c r="C29" s="177">
        <v>1650500</v>
      </c>
      <c r="D29" s="68">
        <f>C29/C26</f>
        <v>0.70216115034459292</v>
      </c>
    </row>
    <row r="30" spans="1:4" ht="15.75">
      <c r="A30" s="3" t="s">
        <v>256</v>
      </c>
      <c r="B30" s="79" t="s">
        <v>262</v>
      </c>
      <c r="C30" s="177">
        <v>1218700</v>
      </c>
      <c r="D30" s="48"/>
    </row>
    <row r="31" spans="1:4" ht="15.75">
      <c r="A31" s="3" t="s">
        <v>257</v>
      </c>
      <c r="B31" s="79" t="s">
        <v>351</v>
      </c>
      <c r="C31" s="177">
        <v>222400</v>
      </c>
      <c r="D31" s="48"/>
    </row>
    <row r="32" spans="1:4" ht="15.75">
      <c r="A32" s="3" t="s">
        <v>258</v>
      </c>
      <c r="B32" s="79" t="s">
        <v>263</v>
      </c>
      <c r="C32" s="177">
        <v>187600</v>
      </c>
      <c r="D32" s="48"/>
    </row>
    <row r="33" spans="1:18" ht="15.75">
      <c r="A33" s="3" t="s">
        <v>307</v>
      </c>
      <c r="B33" s="79" t="s">
        <v>354</v>
      </c>
      <c r="C33" s="177">
        <f>C25-(C26+C30+C31+C32)</f>
        <v>554600</v>
      </c>
      <c r="D33" s="48"/>
    </row>
    <row r="34" spans="1:18" ht="15.75">
      <c r="A34" s="3" t="s">
        <v>308</v>
      </c>
      <c r="B34" s="79" t="s">
        <v>309</v>
      </c>
      <c r="C34" s="177" t="s">
        <v>310</v>
      </c>
      <c r="D34" s="48"/>
    </row>
    <row r="35" spans="1:18" ht="15.75">
      <c r="A35" s="3" t="s">
        <v>167</v>
      </c>
      <c r="B35" s="79" t="s">
        <v>166</v>
      </c>
      <c r="C35" s="177" t="s">
        <v>165</v>
      </c>
    </row>
    <row r="36" spans="1:18" ht="15.75">
      <c r="A36" s="3" t="s">
        <v>169</v>
      </c>
      <c r="B36" s="79" t="s">
        <v>355</v>
      </c>
      <c r="C36" s="177" t="s">
        <v>168</v>
      </c>
    </row>
    <row r="37" spans="1:18" ht="15.75">
      <c r="A37" s="3" t="s">
        <v>400</v>
      </c>
      <c r="B37" s="79" t="s">
        <v>401</v>
      </c>
      <c r="C37" s="177" t="s">
        <v>402</v>
      </c>
    </row>
    <row r="38" spans="1:18" ht="15.75">
      <c r="A38" s="3" t="s">
        <v>408</v>
      </c>
      <c r="B38" s="79" t="s">
        <v>409</v>
      </c>
      <c r="C38" s="177" t="s">
        <v>410</v>
      </c>
    </row>
    <row r="39" spans="1:18" ht="15.75">
      <c r="A39" s="3" t="s">
        <v>435</v>
      </c>
      <c r="B39" s="79" t="s">
        <v>409</v>
      </c>
      <c r="C39" s="177" t="s">
        <v>436</v>
      </c>
    </row>
    <row r="40" spans="1:18" ht="15.75">
      <c r="A40" s="3" t="s">
        <v>446</v>
      </c>
      <c r="B40" s="79" t="s">
        <v>447</v>
      </c>
      <c r="C40" s="177" t="s">
        <v>448</v>
      </c>
      <c r="P40" s="96"/>
      <c r="R40" s="183"/>
    </row>
    <row r="41" spans="1:18">
      <c r="A41" s="3" t="s">
        <v>462</v>
      </c>
      <c r="B41" s="79" t="s">
        <v>463</v>
      </c>
      <c r="C41" s="179" t="s">
        <v>464</v>
      </c>
      <c r="P41" s="48"/>
    </row>
    <row r="45" spans="1:18">
      <c r="C45" s="17">
        <v>2019</v>
      </c>
    </row>
    <row r="46" spans="1:18">
      <c r="A46" s="3" t="s">
        <v>261</v>
      </c>
      <c r="B46" s="79" t="s">
        <v>259</v>
      </c>
      <c r="C46" s="106">
        <v>4534200</v>
      </c>
    </row>
    <row r="47" spans="1:18">
      <c r="A47" s="3" t="s">
        <v>164</v>
      </c>
      <c r="B47" s="79" t="s">
        <v>260</v>
      </c>
      <c r="C47" s="58">
        <v>2332600</v>
      </c>
      <c r="D47" s="70">
        <f>C47/C46</f>
        <v>0.51444576772087691</v>
      </c>
    </row>
    <row r="48" spans="1:18">
      <c r="A48" s="101" t="s">
        <v>305</v>
      </c>
      <c r="B48" s="80" t="s">
        <v>350</v>
      </c>
      <c r="C48">
        <v>244923</v>
      </c>
      <c r="D48" s="100">
        <v>0.105</v>
      </c>
    </row>
    <row r="49" spans="1:10">
      <c r="A49" s="101" t="s">
        <v>304</v>
      </c>
      <c r="B49" s="80" t="s">
        <v>352</v>
      </c>
      <c r="C49" s="106">
        <v>328800</v>
      </c>
      <c r="D49" s="68">
        <f>C49/C47</f>
        <v>0.14095858698448083</v>
      </c>
    </row>
    <row r="50" spans="1:10">
      <c r="A50" s="101" t="s">
        <v>306</v>
      </c>
      <c r="B50" s="80" t="s">
        <v>353</v>
      </c>
      <c r="C50">
        <v>1758781</v>
      </c>
      <c r="D50" s="99">
        <v>0.754</v>
      </c>
    </row>
    <row r="51" spans="1:10">
      <c r="A51" s="3" t="s">
        <v>256</v>
      </c>
      <c r="B51" s="79" t="s">
        <v>262</v>
      </c>
      <c r="C51" s="58">
        <v>1225800</v>
      </c>
      <c r="D51" s="99"/>
    </row>
    <row r="52" spans="1:10">
      <c r="A52" s="3" t="s">
        <v>257</v>
      </c>
      <c r="B52" s="79" t="s">
        <v>351</v>
      </c>
      <c r="C52" s="58">
        <v>220500</v>
      </c>
    </row>
    <row r="53" spans="1:10">
      <c r="A53" s="3" t="s">
        <v>258</v>
      </c>
      <c r="B53" s="79" t="s">
        <v>263</v>
      </c>
      <c r="C53" s="58">
        <v>202900</v>
      </c>
    </row>
    <row r="54" spans="1:10">
      <c r="A54" s="3" t="s">
        <v>307</v>
      </c>
      <c r="B54" s="79" t="s">
        <v>354</v>
      </c>
      <c r="C54" s="106">
        <f>C46-(SUM(C47,C51:C53))</f>
        <v>552400</v>
      </c>
    </row>
    <row r="55" spans="1:10">
      <c r="A55" s="3" t="s">
        <v>308</v>
      </c>
      <c r="B55" s="79" t="s">
        <v>309</v>
      </c>
      <c r="C55" s="69" t="s">
        <v>310</v>
      </c>
    </row>
    <row r="56" spans="1:10">
      <c r="A56" s="3" t="s">
        <v>167</v>
      </c>
      <c r="B56" s="79" t="s">
        <v>166</v>
      </c>
      <c r="C56" s="3" t="s">
        <v>165</v>
      </c>
      <c r="J56" t="s">
        <v>449</v>
      </c>
    </row>
    <row r="57" spans="1:10">
      <c r="A57" s="3" t="s">
        <v>169</v>
      </c>
      <c r="B57" s="79" t="s">
        <v>355</v>
      </c>
      <c r="C57" s="3" t="s">
        <v>168</v>
      </c>
    </row>
    <row r="58" spans="1:10">
      <c r="A58" s="3" t="s">
        <v>400</v>
      </c>
      <c r="B58" s="79" t="s">
        <v>401</v>
      </c>
      <c r="C58" s="3" t="s">
        <v>402</v>
      </c>
    </row>
    <row r="60" spans="1:10">
      <c r="A60" s="2" t="s">
        <v>411</v>
      </c>
      <c r="C60" t="s">
        <v>414</v>
      </c>
    </row>
    <row r="61" spans="1:10">
      <c r="C61" s="17">
        <v>2020</v>
      </c>
      <c r="D61" t="s">
        <v>413</v>
      </c>
      <c r="E61">
        <v>2021</v>
      </c>
    </row>
    <row r="62" spans="1:10" ht="15.75">
      <c r="A62" s="3" t="s">
        <v>261</v>
      </c>
      <c r="B62" s="79" t="s">
        <v>259</v>
      </c>
      <c r="C62" s="112">
        <v>4534200</v>
      </c>
      <c r="D62" s="107">
        <v>4533900</v>
      </c>
    </row>
    <row r="63" spans="1:10" ht="15.75">
      <c r="A63" s="3" t="s">
        <v>164</v>
      </c>
      <c r="B63" s="79" t="s">
        <v>260</v>
      </c>
      <c r="C63" s="113">
        <v>2324900</v>
      </c>
      <c r="D63" s="108">
        <v>2443500</v>
      </c>
      <c r="E63" s="105"/>
    </row>
    <row r="64" spans="1:10" ht="15.75">
      <c r="A64" s="101" t="s">
        <v>305</v>
      </c>
      <c r="B64" s="80" t="s">
        <v>350</v>
      </c>
      <c r="C64" s="113">
        <v>277600</v>
      </c>
      <c r="E64" s="99">
        <v>0.128</v>
      </c>
    </row>
    <row r="65" spans="1:5" ht="15.75">
      <c r="A65" s="101" t="s">
        <v>304</v>
      </c>
      <c r="B65" s="80" t="s">
        <v>352</v>
      </c>
      <c r="C65" s="113">
        <v>345700</v>
      </c>
      <c r="D65" s="99">
        <v>0.14199999999999999</v>
      </c>
      <c r="E65" s="99">
        <v>0.17599999999999999</v>
      </c>
    </row>
    <row r="66" spans="1:5" ht="15.75">
      <c r="A66" s="101" t="s">
        <v>306</v>
      </c>
      <c r="B66" s="80" t="s">
        <v>353</v>
      </c>
      <c r="C66" s="113">
        <v>1701700</v>
      </c>
    </row>
    <row r="67" spans="1:5" ht="15.75">
      <c r="A67" s="3" t="s">
        <v>256</v>
      </c>
      <c r="B67" s="79" t="s">
        <v>262</v>
      </c>
      <c r="C67" s="113">
        <v>1225800</v>
      </c>
      <c r="D67">
        <v>1260300</v>
      </c>
    </row>
    <row r="68" spans="1:5" ht="15.75">
      <c r="A68" t="s">
        <v>412</v>
      </c>
      <c r="B68" s="79" t="s">
        <v>351</v>
      </c>
      <c r="C68" s="114">
        <v>223400</v>
      </c>
      <c r="D68">
        <v>397100</v>
      </c>
    </row>
    <row r="69" spans="1:5" ht="15.75">
      <c r="A69" s="3" t="s">
        <v>258</v>
      </c>
      <c r="B69" s="79" t="s">
        <v>263</v>
      </c>
      <c r="C69" s="114">
        <v>205600</v>
      </c>
      <c r="D69" s="109">
        <v>359800</v>
      </c>
      <c r="E69" s="105"/>
    </row>
    <row r="70" spans="1:5" ht="15.75">
      <c r="A70" s="3" t="s">
        <v>307</v>
      </c>
      <c r="B70" s="79" t="s">
        <v>354</v>
      </c>
      <c r="C70" s="112">
        <f>C62-(C63+C67+C68+C69)</f>
        <v>554500</v>
      </c>
    </row>
    <row r="71" spans="1:5" ht="15.75">
      <c r="A71" s="3" t="s">
        <v>308</v>
      </c>
      <c r="B71" s="79" t="s">
        <v>309</v>
      </c>
      <c r="C71" s="112" t="s">
        <v>310</v>
      </c>
    </row>
    <row r="72" spans="1:5" ht="15.75">
      <c r="A72" s="3" t="s">
        <v>167</v>
      </c>
      <c r="B72" s="79" t="s">
        <v>166</v>
      </c>
      <c r="C72" s="114" t="s">
        <v>165</v>
      </c>
    </row>
    <row r="73" spans="1:5" ht="15.75">
      <c r="A73" s="3" t="s">
        <v>169</v>
      </c>
      <c r="B73" s="79" t="s">
        <v>355</v>
      </c>
      <c r="C73" s="114" t="s">
        <v>168</v>
      </c>
    </row>
    <row r="74" spans="1:5" ht="15.75">
      <c r="A74" s="3" t="s">
        <v>400</v>
      </c>
      <c r="B74" s="79" t="s">
        <v>401</v>
      </c>
      <c r="C74" s="114" t="s">
        <v>402</v>
      </c>
    </row>
    <row r="75" spans="1:5" ht="15.75">
      <c r="A75" s="3" t="s">
        <v>408</v>
      </c>
      <c r="B75" s="79" t="s">
        <v>409</v>
      </c>
      <c r="C75" s="115" t="s">
        <v>410</v>
      </c>
    </row>
    <row r="81" spans="1:4">
      <c r="C81" s="17">
        <v>2017</v>
      </c>
    </row>
    <row r="82" spans="1:4">
      <c r="A82" s="3" t="s">
        <v>261</v>
      </c>
      <c r="B82" s="79" t="s">
        <v>259</v>
      </c>
      <c r="C82" s="50">
        <v>4534200</v>
      </c>
    </row>
    <row r="83" spans="1:4">
      <c r="A83" s="3" t="s">
        <v>164</v>
      </c>
      <c r="B83" s="79" t="s">
        <v>260</v>
      </c>
      <c r="C83" s="58">
        <v>2330600</v>
      </c>
      <c r="D83" s="70">
        <f>C83/C82</f>
        <v>0.51400467557672802</v>
      </c>
    </row>
    <row r="84" spans="1:4">
      <c r="A84" s="49" t="s">
        <v>305</v>
      </c>
      <c r="B84" s="80" t="s">
        <v>350</v>
      </c>
      <c r="C84" s="50">
        <v>291300</v>
      </c>
      <c r="D84" s="67">
        <f>C84/C83</f>
        <v>0.12498927314854544</v>
      </c>
    </row>
    <row r="85" spans="1:4">
      <c r="A85" s="49" t="s">
        <v>304</v>
      </c>
      <c r="B85" s="80" t="s">
        <v>352</v>
      </c>
      <c r="C85" s="50">
        <v>305300</v>
      </c>
      <c r="D85" s="68">
        <f>C85/C83</f>
        <v>0.13099630996309963</v>
      </c>
    </row>
    <row r="86" spans="1:4">
      <c r="A86" s="49" t="s">
        <v>306</v>
      </c>
      <c r="B86" s="80" t="s">
        <v>353</v>
      </c>
      <c r="C86" s="69">
        <f>C83-(SUM(C84:C85))</f>
        <v>1734000</v>
      </c>
      <c r="D86" s="68">
        <f>C86/C83</f>
        <v>0.7440144168883549</v>
      </c>
    </row>
    <row r="87" spans="1:4">
      <c r="A87" s="3" t="s">
        <v>256</v>
      </c>
      <c r="B87" s="79" t="s">
        <v>262</v>
      </c>
      <c r="C87" s="3">
        <v>1270000</v>
      </c>
      <c r="D87" s="48"/>
    </row>
    <row r="88" spans="1:4">
      <c r="A88" s="3" t="s">
        <v>257</v>
      </c>
      <c r="B88" s="79" t="s">
        <v>351</v>
      </c>
      <c r="C88" s="3">
        <v>209000</v>
      </c>
      <c r="D88" s="48"/>
    </row>
    <row r="89" spans="1:4">
      <c r="A89" s="3" t="s">
        <v>258</v>
      </c>
      <c r="B89" s="79" t="s">
        <v>263</v>
      </c>
      <c r="C89" s="3">
        <v>195800</v>
      </c>
      <c r="D89" s="48"/>
    </row>
    <row r="90" spans="1:4">
      <c r="A90" s="3" t="s">
        <v>307</v>
      </c>
      <c r="B90" s="79" t="s">
        <v>354</v>
      </c>
      <c r="C90" s="69">
        <f>C82-(SUM(C83,C87:C89))</f>
        <v>528800</v>
      </c>
      <c r="D90" s="48"/>
    </row>
    <row r="91" spans="1:4">
      <c r="A91" s="3" t="s">
        <v>308</v>
      </c>
      <c r="B91" s="79" t="s">
        <v>309</v>
      </c>
      <c r="C91" s="69" t="s">
        <v>310</v>
      </c>
      <c r="D91" s="48"/>
    </row>
    <row r="92" spans="1:4">
      <c r="A92" s="3" t="s">
        <v>167</v>
      </c>
      <c r="B92" s="79" t="s">
        <v>166</v>
      </c>
      <c r="C92" s="3" t="s">
        <v>165</v>
      </c>
    </row>
    <row r="93" spans="1:4">
      <c r="A93" s="3" t="s">
        <v>169</v>
      </c>
      <c r="B93" s="79" t="s">
        <v>355</v>
      </c>
      <c r="C93" s="3" t="s">
        <v>168</v>
      </c>
    </row>
    <row r="96" spans="1:4">
      <c r="C96">
        <v>2018</v>
      </c>
    </row>
    <row r="97" spans="1:4" ht="15.75">
      <c r="A97" s="3" t="s">
        <v>261</v>
      </c>
      <c r="B97" s="79" t="s">
        <v>259</v>
      </c>
      <c r="C97" s="112"/>
    </row>
    <row r="98" spans="1:4" ht="15.75">
      <c r="A98" s="3" t="s">
        <v>164</v>
      </c>
      <c r="B98" s="79" t="s">
        <v>260</v>
      </c>
      <c r="C98" s="113">
        <v>2331300</v>
      </c>
      <c r="D98" s="70">
        <v>0.51400000000000001</v>
      </c>
    </row>
    <row r="99" spans="1:4" ht="15.75">
      <c r="A99" s="49" t="s">
        <v>305</v>
      </c>
      <c r="B99" s="80" t="s">
        <v>350</v>
      </c>
      <c r="C99" s="113"/>
      <c r="D99" s="67">
        <f>C99/C98</f>
        <v>0</v>
      </c>
    </row>
    <row r="100" spans="1:4" ht="15.75">
      <c r="A100" s="49" t="s">
        <v>304</v>
      </c>
      <c r="B100" s="80" t="s">
        <v>352</v>
      </c>
      <c r="C100" s="113"/>
      <c r="D100" s="68">
        <f>C100/C98</f>
        <v>0</v>
      </c>
    </row>
    <row r="101" spans="1:4" ht="15.75">
      <c r="A101" s="49" t="s">
        <v>306</v>
      </c>
      <c r="B101" s="80" t="s">
        <v>353</v>
      </c>
      <c r="C101" s="113"/>
      <c r="D101" s="68">
        <f>C101/C98</f>
        <v>0</v>
      </c>
    </row>
    <row r="102" spans="1:4" ht="15.75">
      <c r="A102" s="3" t="s">
        <v>256</v>
      </c>
      <c r="B102" s="79" t="s">
        <v>262</v>
      </c>
      <c r="C102" s="113"/>
    </row>
    <row r="103" spans="1:4" ht="15.75">
      <c r="A103" s="3" t="s">
        <v>257</v>
      </c>
      <c r="B103" s="79" t="s">
        <v>351</v>
      </c>
      <c r="C103" s="114"/>
    </row>
    <row r="104" spans="1:4" ht="15.75">
      <c r="A104" s="3" t="s">
        <v>258</v>
      </c>
      <c r="B104" s="79" t="s">
        <v>263</v>
      </c>
      <c r="C104" s="114"/>
    </row>
    <row r="105" spans="1:4" ht="15.75">
      <c r="A105" s="3" t="s">
        <v>307</v>
      </c>
      <c r="B105" s="79" t="s">
        <v>354</v>
      </c>
      <c r="C105" s="112"/>
    </row>
    <row r="106" spans="1:4" ht="15.75">
      <c r="A106" s="3" t="s">
        <v>308</v>
      </c>
      <c r="B106" s="79" t="s">
        <v>309</v>
      </c>
      <c r="C106" s="112" t="s">
        <v>310</v>
      </c>
    </row>
    <row r="107" spans="1:4" ht="15.75">
      <c r="A107" s="3" t="s">
        <v>167</v>
      </c>
      <c r="B107" s="79" t="s">
        <v>166</v>
      </c>
      <c r="C107" s="114" t="s">
        <v>165</v>
      </c>
    </row>
    <row r="108" spans="1:4" ht="15.75">
      <c r="A108" s="3" t="s">
        <v>169</v>
      </c>
      <c r="B108" s="79" t="s">
        <v>355</v>
      </c>
      <c r="C108" s="114" t="s">
        <v>168</v>
      </c>
    </row>
    <row r="109" spans="1:4" ht="15.75">
      <c r="A109" s="3" t="s">
        <v>400</v>
      </c>
      <c r="B109" s="79" t="s">
        <v>401</v>
      </c>
      <c r="C109" s="114" t="s">
        <v>402</v>
      </c>
    </row>
    <row r="110" spans="1:4" ht="15.75">
      <c r="A110" s="3" t="s">
        <v>408</v>
      </c>
      <c r="B110" s="79" t="s">
        <v>409</v>
      </c>
      <c r="C110" s="115" t="s">
        <v>410</v>
      </c>
    </row>
    <row r="113" spans="1:4">
      <c r="C113">
        <v>2021</v>
      </c>
    </row>
    <row r="114" spans="1:4" ht="15.75">
      <c r="A114" s="3" t="s">
        <v>261</v>
      </c>
      <c r="B114" s="79" t="s">
        <v>259</v>
      </c>
      <c r="C114" s="112">
        <v>4534200</v>
      </c>
    </row>
    <row r="115" spans="1:4" ht="18.75">
      <c r="A115" s="3" t="s">
        <v>164</v>
      </c>
      <c r="B115" s="79" t="s">
        <v>260</v>
      </c>
      <c r="C115" s="111">
        <v>2325600</v>
      </c>
      <c r="D115" s="70">
        <f>C115/C114</f>
        <v>0.51290194521635568</v>
      </c>
    </row>
    <row r="116" spans="1:4" ht="15.75">
      <c r="A116" s="49" t="s">
        <v>305</v>
      </c>
      <c r="B116" s="80" t="s">
        <v>350</v>
      </c>
      <c r="C116" s="113">
        <v>297900</v>
      </c>
      <c r="D116" s="67">
        <f>C116/C115</f>
        <v>0.12809597523219815</v>
      </c>
    </row>
    <row r="117" spans="1:4" ht="18.75">
      <c r="A117" s="49" t="s">
        <v>304</v>
      </c>
      <c r="B117" s="80" t="s">
        <v>352</v>
      </c>
      <c r="C117" s="110">
        <v>407600</v>
      </c>
      <c r="D117" s="68">
        <f>C117/C115</f>
        <v>0.17526659786721707</v>
      </c>
    </row>
    <row r="118" spans="1:4" ht="15.75">
      <c r="A118" s="49" t="s">
        <v>306</v>
      </c>
      <c r="B118" s="80" t="s">
        <v>353</v>
      </c>
      <c r="C118" s="113">
        <v>1620200</v>
      </c>
      <c r="D118" s="68">
        <f>C118/C115</f>
        <v>0.69668042655658757</v>
      </c>
    </row>
    <row r="119" spans="1:4" ht="18.75">
      <c r="A119" s="3" t="s">
        <v>256</v>
      </c>
      <c r="B119" s="79" t="s">
        <v>262</v>
      </c>
      <c r="C119" s="111">
        <v>1221000</v>
      </c>
      <c r="D119" s="48"/>
    </row>
    <row r="120" spans="1:4" ht="15.75">
      <c r="A120" s="3" t="s">
        <v>257</v>
      </c>
      <c r="B120" s="79" t="s">
        <v>351</v>
      </c>
      <c r="C120" s="114">
        <v>227800</v>
      </c>
      <c r="D120" s="48"/>
    </row>
    <row r="121" spans="1:4" ht="15.75">
      <c r="A121" s="3" t="s">
        <v>258</v>
      </c>
      <c r="B121" s="79" t="s">
        <v>263</v>
      </c>
      <c r="C121" s="114">
        <v>201000</v>
      </c>
      <c r="D121" s="48"/>
    </row>
    <row r="122" spans="1:4" ht="15.75">
      <c r="A122" s="3" t="s">
        <v>307</v>
      </c>
      <c r="B122" s="79" t="s">
        <v>354</v>
      </c>
      <c r="C122" s="112">
        <f>C114-(C115+C119+C120+C121)</f>
        <v>558800</v>
      </c>
      <c r="D122" s="48"/>
    </row>
    <row r="123" spans="1:4" ht="15.75">
      <c r="A123" s="3" t="s">
        <v>308</v>
      </c>
      <c r="B123" s="79" t="s">
        <v>309</v>
      </c>
      <c r="C123" s="112" t="s">
        <v>310</v>
      </c>
      <c r="D123" s="48"/>
    </row>
    <row r="124" spans="1:4" ht="15.75">
      <c r="A124" s="3" t="s">
        <v>167</v>
      </c>
      <c r="B124" s="79" t="s">
        <v>166</v>
      </c>
      <c r="C124" s="114" t="s">
        <v>165</v>
      </c>
    </row>
    <row r="125" spans="1:4" ht="15.75">
      <c r="A125" s="3" t="s">
        <v>169</v>
      </c>
      <c r="B125" s="79" t="s">
        <v>355</v>
      </c>
      <c r="C125" s="114" t="s">
        <v>168</v>
      </c>
    </row>
    <row r="126" spans="1:4" ht="15.75">
      <c r="A126" s="3" t="s">
        <v>400</v>
      </c>
      <c r="B126" s="79" t="s">
        <v>401</v>
      </c>
      <c r="C126" s="114" t="s">
        <v>402</v>
      </c>
    </row>
    <row r="127" spans="1:4" ht="15.75">
      <c r="A127" s="3" t="s">
        <v>408</v>
      </c>
      <c r="B127" s="79" t="s">
        <v>409</v>
      </c>
      <c r="C127" s="115" t="s">
        <v>410</v>
      </c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T22"/>
  <sheetViews>
    <sheetView workbookViewId="0">
      <selection activeCell="E29" sqref="E29"/>
    </sheetView>
  </sheetViews>
  <sheetFormatPr defaultColWidth="9.140625" defaultRowHeight="15"/>
  <cols>
    <col min="1" max="1" width="9.140625" style="37"/>
    <col min="2" max="2" width="16.42578125" style="37" customWidth="1"/>
    <col min="3" max="3" width="49.85546875" style="37" bestFit="1" customWidth="1"/>
    <col min="4" max="4" width="24.85546875" style="37" bestFit="1" customWidth="1"/>
    <col min="5" max="5" width="11" style="37" bestFit="1" customWidth="1"/>
    <col min="6" max="16384" width="9.140625" style="37"/>
  </cols>
  <sheetData>
    <row r="1" spans="1:20">
      <c r="B1" s="37" t="s">
        <v>170</v>
      </c>
      <c r="D1" t="s">
        <v>278</v>
      </c>
    </row>
    <row r="2" spans="1:20">
      <c r="A2" t="s">
        <v>269</v>
      </c>
      <c r="B2" s="37">
        <v>2015</v>
      </c>
    </row>
    <row r="4" spans="1:20" s="38" customFormat="1" ht="71.25" customHeight="1">
      <c r="B4" s="38" t="s">
        <v>173</v>
      </c>
      <c r="C4" s="1" t="s">
        <v>279</v>
      </c>
      <c r="D4" s="38" t="s">
        <v>172</v>
      </c>
      <c r="E4" s="1" t="s">
        <v>330</v>
      </c>
    </row>
    <row r="5" spans="1:20">
      <c r="A5" s="37" t="s">
        <v>179</v>
      </c>
      <c r="B5" s="37" t="s">
        <v>41</v>
      </c>
      <c r="C5" s="39">
        <f t="shared" ref="C5:C11" si="0">E5/D5</f>
        <v>236.23853211009174</v>
      </c>
      <c r="D5" s="37">
        <v>2180000</v>
      </c>
      <c r="E5" s="37">
        <v>515000000</v>
      </c>
    </row>
    <row r="6" spans="1:20">
      <c r="A6" s="37" t="s">
        <v>180</v>
      </c>
      <c r="B6" s="37" t="s">
        <v>171</v>
      </c>
      <c r="C6" s="39">
        <f t="shared" si="0"/>
        <v>213.26164874551972</v>
      </c>
      <c r="D6" s="37">
        <v>2232000</v>
      </c>
      <c r="E6" s="37">
        <v>476000000</v>
      </c>
    </row>
    <row r="7" spans="1:20">
      <c r="A7" s="37" t="s">
        <v>181</v>
      </c>
      <c r="B7" s="37" t="s">
        <v>40</v>
      </c>
      <c r="C7" s="39">
        <f t="shared" si="0"/>
        <v>198.15256257449346</v>
      </c>
      <c r="D7" s="37">
        <v>3356000</v>
      </c>
      <c r="E7" s="37">
        <v>665000000</v>
      </c>
    </row>
    <row r="8" spans="1:20">
      <c r="A8" s="37" t="s">
        <v>185</v>
      </c>
      <c r="B8" s="37" t="s">
        <v>186</v>
      </c>
      <c r="C8" s="39">
        <f t="shared" si="0"/>
        <v>165.16535159329777</v>
      </c>
      <c r="D8" s="37">
        <v>161081000</v>
      </c>
      <c r="E8">
        <v>26605000000</v>
      </c>
    </row>
    <row r="9" spans="1:20">
      <c r="A9" s="37" t="s">
        <v>182</v>
      </c>
      <c r="B9" s="37" t="s">
        <v>36</v>
      </c>
      <c r="C9" s="39">
        <f t="shared" si="0"/>
        <v>106.47241121362163</v>
      </c>
      <c r="D9" s="37">
        <f>28073*1000</f>
        <v>28073000</v>
      </c>
      <c r="E9" s="37">
        <v>2989000000</v>
      </c>
    </row>
    <row r="10" spans="1:20">
      <c r="A10" s="37" t="s">
        <v>183</v>
      </c>
      <c r="B10" s="37" t="s">
        <v>37</v>
      </c>
      <c r="C10" s="39">
        <f t="shared" si="0"/>
        <v>104.41983976955622</v>
      </c>
      <c r="D10" s="37">
        <v>22218000</v>
      </c>
      <c r="E10" s="37">
        <v>2320000000</v>
      </c>
      <c r="T10" s="5"/>
    </row>
    <row r="11" spans="1:20">
      <c r="A11" s="37" t="s">
        <v>184</v>
      </c>
      <c r="B11" s="37" t="s">
        <v>38</v>
      </c>
      <c r="C11" s="39">
        <f t="shared" si="0"/>
        <v>95.52509907529722</v>
      </c>
      <c r="D11" s="37">
        <v>12112000</v>
      </c>
      <c r="E11" s="37">
        <v>1157000000</v>
      </c>
    </row>
    <row r="15" spans="1:20">
      <c r="B15" s="37" t="s">
        <v>173</v>
      </c>
      <c r="C15" t="s">
        <v>280</v>
      </c>
      <c r="D15" s="37" t="s">
        <v>187</v>
      </c>
      <c r="E15" t="s">
        <v>330</v>
      </c>
    </row>
    <row r="16" spans="1:20">
      <c r="A16" s="37" t="s">
        <v>183</v>
      </c>
      <c r="B16" s="37" t="s">
        <v>37</v>
      </c>
      <c r="C16" s="39">
        <f t="shared" ref="C16:C21" si="1">E16/D16</f>
        <v>426.39220731483181</v>
      </c>
      <c r="D16" s="37">
        <v>5441000</v>
      </c>
      <c r="E16" s="37">
        <v>2320000000</v>
      </c>
    </row>
    <row r="17" spans="1:5">
      <c r="A17" s="37" t="s">
        <v>180</v>
      </c>
      <c r="B17" s="37" t="s">
        <v>171</v>
      </c>
      <c r="C17" s="39">
        <f t="shared" si="1"/>
        <v>356.2874251497006</v>
      </c>
      <c r="D17" s="37">
        <v>1336000</v>
      </c>
      <c r="E17" s="37">
        <v>476000000</v>
      </c>
    </row>
    <row r="18" spans="1:5">
      <c r="A18" s="37" t="s">
        <v>182</v>
      </c>
      <c r="B18" s="37" t="s">
        <v>36</v>
      </c>
      <c r="C18" s="39">
        <f t="shared" si="1"/>
        <v>310.28755320253293</v>
      </c>
      <c r="D18" s="37">
        <v>9633000</v>
      </c>
      <c r="E18" s="37">
        <v>2989000000</v>
      </c>
    </row>
    <row r="19" spans="1:5">
      <c r="A19" s="37" t="s">
        <v>181</v>
      </c>
      <c r="B19" s="37" t="s">
        <v>40</v>
      </c>
      <c r="C19" s="39">
        <f t="shared" si="1"/>
        <v>301.99818346957312</v>
      </c>
      <c r="D19" s="37">
        <v>2202000</v>
      </c>
      <c r="E19" s="37">
        <v>665000000</v>
      </c>
    </row>
    <row r="20" spans="1:5">
      <c r="A20" s="37" t="s">
        <v>184</v>
      </c>
      <c r="B20" s="37" t="s">
        <v>38</v>
      </c>
      <c r="C20" s="39">
        <f t="shared" si="1"/>
        <v>229.290527150218</v>
      </c>
      <c r="D20" s="37">
        <v>5046000</v>
      </c>
      <c r="E20" s="37">
        <v>1157000000</v>
      </c>
    </row>
    <row r="21" spans="1:5">
      <c r="A21" s="37" t="s">
        <v>179</v>
      </c>
      <c r="B21" s="37" t="s">
        <v>41</v>
      </c>
      <c r="C21" s="39">
        <f t="shared" si="1"/>
        <v>158.85256014805677</v>
      </c>
      <c r="D21" s="37">
        <v>3242000</v>
      </c>
      <c r="E21" s="37">
        <v>515000000</v>
      </c>
    </row>
    <row r="22" spans="1:5">
      <c r="A22" s="37" t="s">
        <v>185</v>
      </c>
      <c r="B22" s="37" t="s">
        <v>186</v>
      </c>
      <c r="C22" s="13">
        <f>E22/D22</f>
        <v>52.119758883671359</v>
      </c>
      <c r="D22" s="37">
        <v>510459000</v>
      </c>
      <c r="E22">
        <v>26605000000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B1:E17"/>
  <sheetViews>
    <sheetView workbookViewId="0">
      <selection sqref="A1:E3"/>
    </sheetView>
  </sheetViews>
  <sheetFormatPr defaultColWidth="8.85546875" defaultRowHeight="15"/>
  <cols>
    <col min="3" max="3" width="16.7109375" customWidth="1"/>
    <col min="4" max="4" width="15.85546875" customWidth="1"/>
    <col min="5" max="5" width="16.42578125" customWidth="1"/>
  </cols>
  <sheetData>
    <row r="1" spans="2:5">
      <c r="B1" s="17" t="s">
        <v>403</v>
      </c>
    </row>
    <row r="2" spans="2:5">
      <c r="B2" t="s">
        <v>273</v>
      </c>
      <c r="C2" t="s">
        <v>317</v>
      </c>
    </row>
    <row r="3" spans="2:5">
      <c r="C3" s="91" t="s">
        <v>271</v>
      </c>
      <c r="E3" s="46"/>
    </row>
    <row r="4" spans="2:5">
      <c r="E4" s="46"/>
    </row>
    <row r="5" spans="2:5" ht="18" customHeight="1">
      <c r="B5" s="17" t="s">
        <v>315</v>
      </c>
    </row>
    <row r="6" spans="2:5" ht="113.25">
      <c r="B6" s="3"/>
      <c r="C6" s="52" t="s">
        <v>311</v>
      </c>
      <c r="D6" s="116" t="s">
        <v>417</v>
      </c>
    </row>
    <row r="7" spans="2:5">
      <c r="B7" s="51" t="s">
        <v>37</v>
      </c>
      <c r="C7" s="63">
        <v>0.13700000000000001</v>
      </c>
      <c r="D7" s="70">
        <v>0.113</v>
      </c>
    </row>
    <row r="8" spans="2:5">
      <c r="B8" s="51" t="s">
        <v>171</v>
      </c>
      <c r="C8" s="71">
        <v>0.11600000000000001</v>
      </c>
      <c r="D8" s="118">
        <v>0.13600000000000001</v>
      </c>
    </row>
    <row r="9" spans="2:5">
      <c r="B9" s="51" t="s">
        <v>312</v>
      </c>
      <c r="C9" s="63">
        <v>8.5000000000000006E-2</v>
      </c>
      <c r="D9" s="70">
        <v>3.3000000000000002E-2</v>
      </c>
    </row>
    <row r="10" spans="2:5">
      <c r="B10" s="51" t="s">
        <v>36</v>
      </c>
      <c r="C10" s="72">
        <v>6.4000000000000001E-2</v>
      </c>
      <c r="D10" s="70">
        <v>7.0999999999999994E-2</v>
      </c>
    </row>
    <row r="11" spans="2:5">
      <c r="B11" s="51" t="s">
        <v>38</v>
      </c>
      <c r="C11" s="63">
        <v>5.7000000000000002E-2</v>
      </c>
      <c r="D11" s="63">
        <v>0.05</v>
      </c>
    </row>
    <row r="12" spans="2:5">
      <c r="B12" s="51" t="s">
        <v>270</v>
      </c>
      <c r="C12" s="63">
        <v>4.9000000000000002E-2</v>
      </c>
      <c r="D12" s="63">
        <v>4.7E-2</v>
      </c>
    </row>
    <row r="13" spans="2:5">
      <c r="B13" s="51" t="s">
        <v>272</v>
      </c>
      <c r="C13" s="63">
        <v>3.5999999999999997E-2</v>
      </c>
      <c r="D13" s="63">
        <v>3.5000000000000003E-2</v>
      </c>
    </row>
    <row r="14" spans="2:5">
      <c r="B14" s="51" t="s">
        <v>39</v>
      </c>
      <c r="C14" s="63">
        <v>1.9E-2</v>
      </c>
      <c r="D14" s="63">
        <v>1.9E-2</v>
      </c>
    </row>
    <row r="15" spans="2:5">
      <c r="B15" s="51" t="s">
        <v>313</v>
      </c>
      <c r="C15" s="63">
        <v>1.9E-2</v>
      </c>
    </row>
    <row r="16" spans="2:5">
      <c r="B16" s="51" t="s">
        <v>314</v>
      </c>
      <c r="C16" s="63">
        <v>1.7999999999999999E-2</v>
      </c>
      <c r="D16" s="117">
        <v>4.2000000000000003E-2</v>
      </c>
    </row>
    <row r="17" spans="2:2">
      <c r="B17" s="73" t="s">
        <v>316</v>
      </c>
    </row>
  </sheetData>
  <hyperlinks>
    <hyperlink ref="C3" r:id="rId1" xr:uid="{C81874A9-AE63-4B69-99B5-AFEAE146CD7A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H31"/>
  <sheetViews>
    <sheetView workbookViewId="0">
      <selection activeCell="H32" sqref="H32"/>
    </sheetView>
  </sheetViews>
  <sheetFormatPr defaultColWidth="8.85546875" defaultRowHeight="15"/>
  <cols>
    <col min="3" max="3" width="11.42578125" bestFit="1" customWidth="1"/>
    <col min="4" max="4" width="13.42578125" customWidth="1"/>
    <col min="5" max="5" width="11.42578125" bestFit="1" customWidth="1"/>
    <col min="7" max="7" width="12.85546875" bestFit="1" customWidth="1"/>
    <col min="8" max="8" width="14.28515625" customWidth="1"/>
  </cols>
  <sheetData>
    <row r="1" spans="1:8">
      <c r="A1" t="s">
        <v>303</v>
      </c>
    </row>
    <row r="2" spans="1:8">
      <c r="A2" s="17" t="s">
        <v>269</v>
      </c>
      <c r="B2" s="17">
        <v>2025</v>
      </c>
    </row>
    <row r="4" spans="1:8">
      <c r="A4" s="17" t="s">
        <v>281</v>
      </c>
    </row>
    <row r="5" spans="1:8">
      <c r="A5" s="17" t="s">
        <v>356</v>
      </c>
    </row>
    <row r="6" spans="1:8">
      <c r="A6" s="3"/>
      <c r="B6" s="3"/>
      <c r="C6" s="145" t="s">
        <v>230</v>
      </c>
      <c r="D6" s="3" t="s">
        <v>416</v>
      </c>
      <c r="E6" s="3" t="s">
        <v>437</v>
      </c>
      <c r="F6" s="3" t="s">
        <v>450</v>
      </c>
      <c r="G6" s="3" t="s">
        <v>456</v>
      </c>
      <c r="H6" s="3" t="s">
        <v>458</v>
      </c>
    </row>
    <row r="7" spans="1:8">
      <c r="A7" s="3" t="s">
        <v>216</v>
      </c>
      <c r="B7" s="3" t="s">
        <v>223</v>
      </c>
      <c r="C7" s="157">
        <v>31.1</v>
      </c>
      <c r="D7" s="3">
        <v>27.1</v>
      </c>
      <c r="E7" s="3">
        <v>26.9</v>
      </c>
      <c r="F7" s="3">
        <v>29.8</v>
      </c>
      <c r="G7" s="3">
        <v>29.6</v>
      </c>
      <c r="H7" s="3">
        <v>29.4</v>
      </c>
    </row>
    <row r="8" spans="1:8">
      <c r="A8" s="3" t="s">
        <v>218</v>
      </c>
      <c r="B8" s="3" t="s">
        <v>228</v>
      </c>
      <c r="C8" s="157">
        <v>29.3</v>
      </c>
      <c r="D8" s="3">
        <v>30.7</v>
      </c>
      <c r="E8" s="3">
        <v>30.7</v>
      </c>
      <c r="F8" s="3">
        <v>29.9</v>
      </c>
      <c r="G8" s="3">
        <v>29.8</v>
      </c>
      <c r="H8" s="3">
        <v>29.9</v>
      </c>
    </row>
    <row r="9" spans="1:8">
      <c r="A9" s="3" t="s">
        <v>217</v>
      </c>
      <c r="B9" s="3" t="s">
        <v>227</v>
      </c>
      <c r="C9" s="157">
        <v>18.899999999999999</v>
      </c>
      <c r="D9" s="3">
        <v>18.899999999999999</v>
      </c>
      <c r="E9" s="3">
        <v>18.899999999999999</v>
      </c>
      <c r="F9" s="3">
        <v>18.2</v>
      </c>
      <c r="G9" s="3">
        <v>18.399999999999999</v>
      </c>
      <c r="H9" s="3">
        <v>18.600000000000001</v>
      </c>
    </row>
    <row r="10" spans="1:8">
      <c r="A10" s="3" t="s">
        <v>221</v>
      </c>
      <c r="B10" s="3" t="s">
        <v>226</v>
      </c>
      <c r="C10" s="157">
        <v>8.9</v>
      </c>
      <c r="D10" s="3">
        <v>10.9</v>
      </c>
      <c r="E10" s="3">
        <v>11.3</v>
      </c>
      <c r="F10" s="3">
        <v>9.8000000000000007</v>
      </c>
      <c r="G10" s="3">
        <v>9.6999999999999993</v>
      </c>
      <c r="H10" s="3">
        <v>9.5</v>
      </c>
    </row>
    <row r="11" spans="1:8">
      <c r="A11" s="3" t="s">
        <v>219</v>
      </c>
      <c r="B11" s="3" t="s">
        <v>224</v>
      </c>
      <c r="C11" s="157">
        <v>6.4</v>
      </c>
      <c r="D11" s="3">
        <v>6.7</v>
      </c>
      <c r="E11" s="3">
        <v>6.6</v>
      </c>
      <c r="F11" s="3">
        <v>6.5</v>
      </c>
      <c r="G11" s="3">
        <v>6.7</v>
      </c>
      <c r="H11" s="3">
        <v>6.8</v>
      </c>
    </row>
    <row r="12" spans="1:8">
      <c r="A12" s="3" t="s">
        <v>220</v>
      </c>
      <c r="B12" s="3" t="s">
        <v>225</v>
      </c>
      <c r="C12" s="157">
        <v>3.9</v>
      </c>
      <c r="D12" s="3">
        <v>4.0999999999999996</v>
      </c>
      <c r="E12" s="3">
        <v>4</v>
      </c>
      <c r="F12" s="3">
        <v>4.2</v>
      </c>
      <c r="G12" s="3">
        <v>4.2</v>
      </c>
      <c r="H12" s="3">
        <v>4.0999999999999996</v>
      </c>
    </row>
    <row r="13" spans="1:8">
      <c r="A13" s="3" t="s">
        <v>222</v>
      </c>
      <c r="B13" s="3" t="s">
        <v>229</v>
      </c>
      <c r="C13" s="157">
        <v>1.5</v>
      </c>
      <c r="D13" s="3">
        <v>1.6</v>
      </c>
      <c r="E13" s="3">
        <v>1.6</v>
      </c>
      <c r="F13" s="3">
        <v>1.5</v>
      </c>
      <c r="G13" s="3">
        <v>1.5</v>
      </c>
      <c r="H13" s="3">
        <v>1.6</v>
      </c>
    </row>
    <row r="14" spans="1:8">
      <c r="H14" s="2"/>
    </row>
    <row r="24" spans="1:5">
      <c r="A24" s="17" t="s">
        <v>282</v>
      </c>
    </row>
    <row r="25" spans="1:5">
      <c r="A25" s="17" t="s">
        <v>283</v>
      </c>
    </row>
    <row r="27" spans="1:5">
      <c r="A27" s="3"/>
      <c r="B27" s="3"/>
      <c r="C27" s="3" t="s">
        <v>234</v>
      </c>
      <c r="E27">
        <v>2023</v>
      </c>
    </row>
    <row r="28" spans="1:5">
      <c r="A28" s="3" t="s">
        <v>231</v>
      </c>
      <c r="B28" s="3" t="s">
        <v>232</v>
      </c>
      <c r="C28" s="98">
        <v>1055802</v>
      </c>
      <c r="D28" s="98">
        <v>1178253</v>
      </c>
      <c r="E28" s="98">
        <v>1070744</v>
      </c>
    </row>
    <row r="29" spans="1:5">
      <c r="A29" s="3" t="s">
        <v>54</v>
      </c>
      <c r="B29" s="3" t="s">
        <v>233</v>
      </c>
      <c r="C29" s="98">
        <v>986297</v>
      </c>
      <c r="D29" s="98">
        <v>1143900</v>
      </c>
      <c r="E29" s="98">
        <v>1263433</v>
      </c>
    </row>
    <row r="31" spans="1:5">
      <c r="C31" s="107"/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2:J64"/>
  <sheetViews>
    <sheetView topLeftCell="A7" workbookViewId="0">
      <selection activeCell="L57" sqref="L57"/>
    </sheetView>
  </sheetViews>
  <sheetFormatPr defaultColWidth="8.85546875" defaultRowHeight="15"/>
  <cols>
    <col min="1" max="1" width="8.85546875" style="25"/>
    <col min="2" max="2" width="13.42578125" style="25" customWidth="1"/>
    <col min="3" max="3" width="8.85546875" style="25"/>
    <col min="4" max="4" width="10.42578125" style="25" customWidth="1"/>
    <col min="5" max="5" width="11.7109375" style="25" customWidth="1"/>
    <col min="6" max="6" width="10.28515625" style="25" customWidth="1"/>
    <col min="7" max="7" width="11.140625" style="25" customWidth="1"/>
    <col min="8" max="16384" width="8.85546875" style="25"/>
  </cols>
  <sheetData>
    <row r="2" spans="1:10" ht="17.25">
      <c r="A2" s="44" t="s">
        <v>469</v>
      </c>
      <c r="B2" s="40"/>
      <c r="J2" s="5" t="s">
        <v>451</v>
      </c>
    </row>
    <row r="3" spans="1:10">
      <c r="F3" s="53" t="s">
        <v>284</v>
      </c>
      <c r="G3" s="54"/>
      <c r="J3" s="91" t="s">
        <v>25</v>
      </c>
    </row>
    <row r="4" spans="1:10" s="29" customFormat="1" ht="51" customHeight="1">
      <c r="A4" s="27" t="s">
        <v>13</v>
      </c>
      <c r="B4" s="28" t="s">
        <v>174</v>
      </c>
      <c r="C4" s="28" t="s">
        <v>53</v>
      </c>
      <c r="D4" s="28" t="s">
        <v>57</v>
      </c>
      <c r="E4" s="28" t="s">
        <v>74</v>
      </c>
      <c r="F4" s="28" t="s">
        <v>54</v>
      </c>
      <c r="G4" s="28" t="s">
        <v>55</v>
      </c>
      <c r="J4" s="26" t="s">
        <v>26</v>
      </c>
    </row>
    <row r="5" spans="1:10" s="29" customFormat="1" ht="22.5" customHeight="1">
      <c r="A5" s="27"/>
      <c r="B5" s="8" t="s">
        <v>175</v>
      </c>
      <c r="C5" s="28"/>
      <c r="D5" s="8" t="s">
        <v>176</v>
      </c>
      <c r="E5" s="28"/>
      <c r="F5" s="28"/>
      <c r="G5" s="28"/>
      <c r="J5" s="26"/>
    </row>
    <row r="6" spans="1:10">
      <c r="A6" s="30">
        <v>1999</v>
      </c>
      <c r="B6" s="30">
        <v>12.7</v>
      </c>
      <c r="C6" s="30"/>
      <c r="D6" s="31"/>
      <c r="E6" s="32">
        <v>11</v>
      </c>
      <c r="F6" s="30"/>
      <c r="G6" s="30"/>
    </row>
    <row r="7" spans="1:10">
      <c r="A7" s="30">
        <v>2000</v>
      </c>
      <c r="B7" s="30">
        <v>10.8</v>
      </c>
      <c r="C7" s="30"/>
      <c r="D7" s="30">
        <v>13.9</v>
      </c>
      <c r="E7" s="32">
        <v>11.3</v>
      </c>
      <c r="F7" s="30"/>
      <c r="G7" s="30"/>
    </row>
    <row r="8" spans="1:10">
      <c r="A8" s="30">
        <v>2001</v>
      </c>
      <c r="B8" s="30">
        <v>12.2</v>
      </c>
      <c r="C8" s="30"/>
      <c r="D8" s="30">
        <v>13.9</v>
      </c>
      <c r="E8" s="32">
        <v>11.4</v>
      </c>
      <c r="F8" s="33"/>
      <c r="G8" s="30"/>
    </row>
    <row r="9" spans="1:10">
      <c r="A9" s="30">
        <v>2002</v>
      </c>
      <c r="B9" s="30">
        <v>9.9</v>
      </c>
      <c r="C9" s="30"/>
      <c r="D9" s="30">
        <v>13.9</v>
      </c>
      <c r="E9" s="32">
        <v>11.5</v>
      </c>
      <c r="F9" s="33"/>
      <c r="G9" s="30"/>
    </row>
    <row r="10" spans="1:10">
      <c r="A10" s="30">
        <v>2003</v>
      </c>
      <c r="B10" s="30">
        <v>9.8000000000000007</v>
      </c>
      <c r="C10" s="30"/>
      <c r="D10" s="30">
        <v>14</v>
      </c>
      <c r="E10" s="32">
        <v>11.7</v>
      </c>
      <c r="F10" s="33"/>
      <c r="G10" s="30"/>
    </row>
    <row r="11" spans="1:10">
      <c r="A11" s="30">
        <v>2004</v>
      </c>
      <c r="B11" s="30">
        <v>8.3000000000000007</v>
      </c>
      <c r="C11" s="30"/>
      <c r="D11" s="30">
        <v>14.2</v>
      </c>
      <c r="E11" s="32">
        <v>11.8</v>
      </c>
      <c r="F11" s="33"/>
      <c r="G11" s="30"/>
    </row>
    <row r="12" spans="1:10">
      <c r="A12" s="30">
        <v>2005</v>
      </c>
      <c r="B12" s="30">
        <v>8</v>
      </c>
      <c r="C12" s="30"/>
      <c r="D12" s="30">
        <v>14.1</v>
      </c>
      <c r="E12" s="32">
        <v>11.7</v>
      </c>
      <c r="F12" s="33"/>
      <c r="G12" s="30"/>
    </row>
    <row r="13" spans="1:10">
      <c r="A13" s="30">
        <v>2006</v>
      </c>
      <c r="B13" s="30">
        <v>5.6</v>
      </c>
      <c r="C13" s="30"/>
      <c r="D13" s="30">
        <v>14.2</v>
      </c>
      <c r="E13" s="32">
        <v>11.6</v>
      </c>
      <c r="F13" s="33"/>
      <c r="G13" s="30"/>
    </row>
    <row r="14" spans="1:10">
      <c r="A14" s="30">
        <v>2007</v>
      </c>
      <c r="B14" s="30">
        <v>5.6</v>
      </c>
      <c r="C14" s="30"/>
      <c r="D14" s="30">
        <v>14.1</v>
      </c>
      <c r="E14" s="32">
        <v>11.6</v>
      </c>
      <c r="F14" s="33">
        <f t="shared" ref="F14:F24" si="0">B14-G14</f>
        <v>3.0999999999999996</v>
      </c>
      <c r="G14" s="30">
        <v>2.5</v>
      </c>
    </row>
    <row r="15" spans="1:10">
      <c r="A15" s="30">
        <v>2008</v>
      </c>
      <c r="B15" s="30">
        <v>6</v>
      </c>
      <c r="C15" s="30"/>
      <c r="D15" s="30">
        <v>14.1</v>
      </c>
      <c r="E15" s="32">
        <v>11.5</v>
      </c>
      <c r="F15" s="33">
        <f t="shared" si="0"/>
        <v>3.3</v>
      </c>
      <c r="G15" s="30">
        <v>2.7</v>
      </c>
    </row>
    <row r="16" spans="1:10">
      <c r="A16" s="30">
        <v>2009</v>
      </c>
      <c r="B16" s="137">
        <v>6.1</v>
      </c>
      <c r="C16" s="30"/>
      <c r="D16" s="30">
        <v>14.2</v>
      </c>
      <c r="E16" s="32">
        <v>11.6</v>
      </c>
      <c r="F16" s="33">
        <f t="shared" si="0"/>
        <v>2.9999999999999996</v>
      </c>
      <c r="G16" s="30">
        <v>3.1</v>
      </c>
    </row>
    <row r="17" spans="1:8">
      <c r="A17" s="30">
        <v>2010</v>
      </c>
      <c r="B17" s="137">
        <v>8.4</v>
      </c>
      <c r="C17" s="30">
        <v>13.5</v>
      </c>
      <c r="D17" s="30">
        <v>14.5</v>
      </c>
      <c r="E17" s="32">
        <v>11.9</v>
      </c>
      <c r="F17" s="33">
        <f t="shared" si="0"/>
        <v>4.9000000000000004</v>
      </c>
      <c r="G17" s="30">
        <v>3.5</v>
      </c>
    </row>
    <row r="18" spans="1:8">
      <c r="A18" s="30">
        <v>2011</v>
      </c>
      <c r="B18" s="137">
        <v>9.1</v>
      </c>
      <c r="C18" s="30">
        <v>13.5</v>
      </c>
      <c r="D18" s="30">
        <v>14.8</v>
      </c>
      <c r="E18" s="32">
        <v>12.3</v>
      </c>
      <c r="F18" s="33">
        <f t="shared" si="0"/>
        <v>5.3</v>
      </c>
      <c r="G18" s="30">
        <v>3.8</v>
      </c>
    </row>
    <row r="19" spans="1:8">
      <c r="A19" s="30">
        <v>2012</v>
      </c>
      <c r="B19" s="137">
        <v>9.1999999999999993</v>
      </c>
      <c r="C19" s="30">
        <v>13.5</v>
      </c>
      <c r="D19" s="30">
        <v>15.1</v>
      </c>
      <c r="E19" s="32">
        <v>12.8</v>
      </c>
      <c r="F19" s="33">
        <f t="shared" si="0"/>
        <v>5.2999999999999989</v>
      </c>
      <c r="G19" s="30">
        <v>3.9</v>
      </c>
    </row>
    <row r="20" spans="1:8">
      <c r="A20" s="30">
        <v>2013</v>
      </c>
      <c r="B20" s="138">
        <v>8.9</v>
      </c>
      <c r="C20" s="30">
        <v>13.5</v>
      </c>
      <c r="D20" s="30">
        <v>15.5</v>
      </c>
      <c r="E20" s="32">
        <v>13.2</v>
      </c>
      <c r="F20" s="33">
        <f t="shared" si="0"/>
        <v>5</v>
      </c>
      <c r="G20" s="30">
        <v>3.9</v>
      </c>
    </row>
    <row r="21" spans="1:8">
      <c r="A21" s="30">
        <v>2014</v>
      </c>
      <c r="B21" s="138">
        <v>10.7</v>
      </c>
      <c r="C21" s="30">
        <v>13.5</v>
      </c>
      <c r="D21" s="30">
        <v>15.7</v>
      </c>
      <c r="E21" s="32">
        <v>13.6</v>
      </c>
      <c r="F21" s="33">
        <f t="shared" si="0"/>
        <v>6.6</v>
      </c>
      <c r="G21" s="30">
        <v>4.0999999999999996</v>
      </c>
    </row>
    <row r="22" spans="1:8">
      <c r="A22" s="30">
        <v>2015</v>
      </c>
      <c r="B22" s="138">
        <v>10.1</v>
      </c>
      <c r="C22" s="30">
        <v>13.5</v>
      </c>
      <c r="D22" s="30">
        <v>15.9</v>
      </c>
      <c r="E22" s="32">
        <v>13.9</v>
      </c>
      <c r="F22" s="33">
        <f t="shared" si="0"/>
        <v>5.8</v>
      </c>
      <c r="G22" s="30">
        <v>4.3</v>
      </c>
    </row>
    <row r="23" spans="1:8">
      <c r="A23" s="30">
        <v>2016</v>
      </c>
      <c r="B23" s="138">
        <v>11.46</v>
      </c>
      <c r="C23" s="30">
        <v>13.5</v>
      </c>
      <c r="D23" s="32">
        <v>16</v>
      </c>
      <c r="E23" s="32">
        <v>14.1</v>
      </c>
      <c r="F23" s="33">
        <f t="shared" si="0"/>
        <v>6.8600000000000012</v>
      </c>
      <c r="G23" s="30">
        <v>4.5999999999999996</v>
      </c>
      <c r="H23" s="34">
        <f>B23/B22-1</f>
        <v>0.13465346534653477</v>
      </c>
    </row>
    <row r="24" spans="1:8">
      <c r="A24" s="30">
        <v>2017</v>
      </c>
      <c r="B24" s="138">
        <v>11.381</v>
      </c>
      <c r="C24" s="30">
        <v>13.5</v>
      </c>
      <c r="D24" s="32">
        <v>16.100000000000001</v>
      </c>
      <c r="E24" s="32">
        <v>14.1</v>
      </c>
      <c r="F24" s="3">
        <f t="shared" si="0"/>
        <v>6.9809999999999999</v>
      </c>
      <c r="G24" s="30">
        <v>4.4000000000000004</v>
      </c>
      <c r="H24" s="34">
        <f>B24/B23-1</f>
        <v>-6.8935427574171593E-3</v>
      </c>
    </row>
    <row r="25" spans="1:8">
      <c r="A25" s="30">
        <v>2018</v>
      </c>
      <c r="B25" s="138">
        <v>13.4</v>
      </c>
      <c r="C25" s="30">
        <v>13.5</v>
      </c>
      <c r="D25" s="32">
        <v>16.3</v>
      </c>
      <c r="E25" s="32">
        <v>14.2</v>
      </c>
      <c r="F25" s="30">
        <v>8.1999999999999993</v>
      </c>
      <c r="G25" s="30">
        <v>4.4000000000000004</v>
      </c>
      <c r="H25" s="34">
        <f>B25/B24-1</f>
        <v>0.17740093137685609</v>
      </c>
    </row>
    <row r="26" spans="1:8">
      <c r="A26" s="30">
        <v>2019</v>
      </c>
      <c r="B26" s="128">
        <v>10.9</v>
      </c>
      <c r="C26" s="30">
        <v>13.5</v>
      </c>
      <c r="D26" s="126">
        <v>16.399999999999999</v>
      </c>
      <c r="E26" s="126">
        <v>13.8</v>
      </c>
      <c r="F26" s="128">
        <v>6.4</v>
      </c>
      <c r="G26" s="128">
        <v>4.5</v>
      </c>
    </row>
    <row r="27" spans="1:8">
      <c r="A27" s="30">
        <v>2020</v>
      </c>
      <c r="B27" s="137">
        <v>11.2</v>
      </c>
      <c r="C27" s="30">
        <v>13.5</v>
      </c>
      <c r="D27" s="126">
        <v>16.100000000000001</v>
      </c>
      <c r="E27" s="126">
        <v>13.8</v>
      </c>
      <c r="F27" s="128">
        <v>6.7</v>
      </c>
      <c r="G27" s="128">
        <v>4.5</v>
      </c>
    </row>
    <row r="28" spans="1:8">
      <c r="A28" s="94">
        <v>2021</v>
      </c>
      <c r="B28" s="127">
        <v>10.9</v>
      </c>
      <c r="C28" t="s">
        <v>433</v>
      </c>
      <c r="D28" s="127">
        <v>15.8</v>
      </c>
      <c r="E28" s="127">
        <v>13.1</v>
      </c>
      <c r="F28" s="128">
        <v>6.7</v>
      </c>
      <c r="G28" s="128">
        <v>4.2</v>
      </c>
    </row>
    <row r="29" spans="1:8">
      <c r="A29" s="94">
        <v>2022</v>
      </c>
      <c r="B29" s="138">
        <v>11.5</v>
      </c>
      <c r="C29" t="s">
        <v>433</v>
      </c>
      <c r="D29" s="131">
        <v>15.6</v>
      </c>
      <c r="E29" s="131">
        <v>12.8</v>
      </c>
      <c r="F29" s="140">
        <v>7.3140000000000001</v>
      </c>
      <c r="G29" s="140">
        <v>4.1680000000000001</v>
      </c>
    </row>
    <row r="30" spans="1:8">
      <c r="A30" s="3">
        <v>2023</v>
      </c>
      <c r="B30" s="138">
        <v>10.250999999999999</v>
      </c>
      <c r="C30" s="3"/>
      <c r="D30" s="138">
        <v>15.5</v>
      </c>
      <c r="E30" s="138">
        <v>12.6</v>
      </c>
      <c r="F30" s="138">
        <v>6.0519999999999996</v>
      </c>
      <c r="G30" s="138">
        <v>4.1989999999999998</v>
      </c>
      <c r="H30"/>
    </row>
    <row r="31" spans="1:8">
      <c r="A31" s="3">
        <v>2024</v>
      </c>
      <c r="B31" s="138">
        <v>10.9</v>
      </c>
      <c r="C31" s="3"/>
      <c r="D31" s="138">
        <v>15.4</v>
      </c>
      <c r="E31" s="138">
        <v>12.4</v>
      </c>
      <c r="F31" s="138"/>
      <c r="G31" s="138"/>
    </row>
    <row r="32" spans="1:8">
      <c r="A32" s="3">
        <v>2025</v>
      </c>
      <c r="B32" s="30">
        <v>11</v>
      </c>
      <c r="C32" s="30"/>
      <c r="D32" s="30">
        <v>15.4</v>
      </c>
      <c r="E32" s="30">
        <v>12.4</v>
      </c>
      <c r="F32" s="30"/>
      <c r="G32" s="30"/>
    </row>
    <row r="34" spans="1:4">
      <c r="A34" s="35" t="s">
        <v>56</v>
      </c>
    </row>
    <row r="35" spans="1:4">
      <c r="A35" s="36" t="s">
        <v>58</v>
      </c>
    </row>
    <row r="36" spans="1:4">
      <c r="A36" s="25" t="s">
        <v>19</v>
      </c>
    </row>
    <row r="46" spans="1:4">
      <c r="A46" s="29"/>
      <c r="B46" s="55"/>
      <c r="C46" s="55"/>
      <c r="D46" s="55"/>
    </row>
    <row r="47" spans="1:4">
      <c r="C47" s="56"/>
    </row>
    <row r="64" spans="3:3">
      <c r="C64" s="57"/>
    </row>
  </sheetData>
  <hyperlinks>
    <hyperlink ref="J3" r:id="rId1" xr:uid="{9708CC3D-6723-4A1A-98F8-ABF7E00AB064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2:F29"/>
  <sheetViews>
    <sheetView workbookViewId="0">
      <selection activeCell="B29" sqref="B29"/>
    </sheetView>
  </sheetViews>
  <sheetFormatPr defaultColWidth="8.85546875" defaultRowHeight="15"/>
  <cols>
    <col min="1" max="1" width="14.28515625" customWidth="1"/>
    <col min="2" max="2" width="14.7109375" customWidth="1"/>
    <col min="3" max="3" width="13.28515625" customWidth="1"/>
    <col min="4" max="4" width="13.140625" customWidth="1"/>
    <col min="5" max="5" width="14.140625" customWidth="1"/>
  </cols>
  <sheetData>
    <row r="2" spans="1:6">
      <c r="A2" t="s">
        <v>16</v>
      </c>
      <c r="D2" s="5" t="s">
        <v>20</v>
      </c>
    </row>
    <row r="3" spans="1:6" ht="15.75">
      <c r="A3" s="1"/>
      <c r="B3" s="1"/>
      <c r="C3" s="1"/>
      <c r="D3" s="6" t="s">
        <v>21</v>
      </c>
      <c r="E3" s="1"/>
      <c r="F3" s="1"/>
    </row>
    <row r="4" spans="1:6" ht="15.75">
      <c r="D4" s="6" t="s">
        <v>22</v>
      </c>
    </row>
    <row r="5" spans="1:6" ht="15.75">
      <c r="D5" s="6" t="s">
        <v>23</v>
      </c>
    </row>
    <row r="6" spans="1:6" ht="15.75">
      <c r="D6" s="6" t="s">
        <v>24</v>
      </c>
    </row>
    <row r="7" spans="1:6">
      <c r="A7" s="17" t="s">
        <v>268</v>
      </c>
      <c r="B7" s="17">
        <v>2025</v>
      </c>
    </row>
    <row r="12" spans="1:6" s="1" customFormat="1" ht="29.25" customHeight="1">
      <c r="A12" s="4" t="s">
        <v>357</v>
      </c>
      <c r="B12" s="4" t="s">
        <v>59</v>
      </c>
      <c r="C12" s="4" t="s">
        <v>358</v>
      </c>
      <c r="D12" s="4" t="s">
        <v>359</v>
      </c>
      <c r="E12" s="4" t="s">
        <v>62</v>
      </c>
    </row>
    <row r="13" spans="1:6" s="1" customFormat="1" ht="29.25" customHeight="1">
      <c r="A13" s="4" t="s">
        <v>178</v>
      </c>
      <c r="B13" s="4" t="s">
        <v>177</v>
      </c>
      <c r="C13" s="4" t="s">
        <v>6</v>
      </c>
      <c r="D13" s="4" t="s">
        <v>18</v>
      </c>
      <c r="E13" s="4" t="s">
        <v>15</v>
      </c>
    </row>
    <row r="14" spans="1:6">
      <c r="A14" s="158">
        <v>664700</v>
      </c>
      <c r="B14" s="103">
        <v>5800</v>
      </c>
      <c r="C14" s="103">
        <v>19500</v>
      </c>
      <c r="D14" s="103"/>
      <c r="E14" s="103">
        <v>10000</v>
      </c>
      <c r="F14" s="73">
        <v>2018</v>
      </c>
    </row>
    <row r="15" spans="1:6">
      <c r="A15" s="58">
        <v>671300</v>
      </c>
      <c r="B15" s="3">
        <v>7300</v>
      </c>
      <c r="C15" s="3">
        <v>17600</v>
      </c>
      <c r="D15" s="3">
        <v>1700</v>
      </c>
      <c r="E15" s="3">
        <v>9200</v>
      </c>
      <c r="F15" s="17">
        <v>2019</v>
      </c>
    </row>
    <row r="16" spans="1:6">
      <c r="A16" s="58">
        <v>656600</v>
      </c>
      <c r="B16" s="3">
        <v>5700</v>
      </c>
      <c r="C16" s="3">
        <v>15900</v>
      </c>
      <c r="D16" s="3">
        <v>1600</v>
      </c>
      <c r="E16" s="3">
        <v>8100</v>
      </c>
      <c r="F16" s="17">
        <v>2020</v>
      </c>
    </row>
    <row r="17" spans="1:6">
      <c r="A17" s="58">
        <v>654200</v>
      </c>
      <c r="B17" s="3">
        <v>5900</v>
      </c>
      <c r="C17" s="3">
        <v>18400</v>
      </c>
      <c r="D17" s="3">
        <v>1000</v>
      </c>
      <c r="E17" s="3">
        <v>8700</v>
      </c>
      <c r="F17" s="17">
        <v>2021</v>
      </c>
    </row>
    <row r="18" spans="1:6">
      <c r="A18" s="58">
        <v>681000</v>
      </c>
      <c r="B18" s="3">
        <v>5800</v>
      </c>
      <c r="C18" s="3">
        <v>20600</v>
      </c>
      <c r="D18" s="3">
        <v>1800</v>
      </c>
      <c r="E18" s="3">
        <v>8400</v>
      </c>
      <c r="F18" s="17">
        <v>2022</v>
      </c>
    </row>
    <row r="19" spans="1:6">
      <c r="A19" s="58">
        <v>700000</v>
      </c>
      <c r="B19" s="3">
        <v>5900</v>
      </c>
      <c r="C19" s="3">
        <v>17000</v>
      </c>
      <c r="D19" s="3">
        <v>1700</v>
      </c>
      <c r="E19" s="3">
        <v>8400</v>
      </c>
      <c r="F19" s="17">
        <v>2023</v>
      </c>
    </row>
    <row r="20" spans="1:6">
      <c r="A20" s="158">
        <v>703800</v>
      </c>
      <c r="B20" s="3">
        <v>6800</v>
      </c>
      <c r="C20" s="3">
        <v>16700</v>
      </c>
      <c r="D20" s="3">
        <v>1500</v>
      </c>
      <c r="E20" s="3">
        <v>8100</v>
      </c>
      <c r="F20" s="17">
        <v>2024</v>
      </c>
    </row>
    <row r="21" spans="1:6">
      <c r="A21" s="3">
        <v>698800</v>
      </c>
      <c r="B21" s="3">
        <v>5800</v>
      </c>
      <c r="C21" s="3">
        <v>17100</v>
      </c>
      <c r="D21" s="3">
        <v>1200</v>
      </c>
      <c r="E21" s="3">
        <v>5800</v>
      </c>
      <c r="F21" s="17">
        <v>2025</v>
      </c>
    </row>
    <row r="22" spans="1:6">
      <c r="A22" s="96">
        <v>2018</v>
      </c>
      <c r="B22" s="107">
        <f t="shared" ref="B22:B26" si="0">B14+C14+D14+E14</f>
        <v>35300</v>
      </c>
    </row>
    <row r="23" spans="1:6">
      <c r="A23" s="96">
        <v>2019</v>
      </c>
      <c r="B23" s="107">
        <f t="shared" si="0"/>
        <v>35800</v>
      </c>
      <c r="C23" s="1"/>
      <c r="D23" s="1"/>
      <c r="E23" s="1"/>
    </row>
    <row r="24" spans="1:6" ht="31.5" customHeight="1">
      <c r="A24" s="13">
        <v>2020</v>
      </c>
      <c r="B24" s="107">
        <f t="shared" si="0"/>
        <v>31300</v>
      </c>
      <c r="C24" s="1"/>
      <c r="D24" s="1"/>
      <c r="E24" s="1"/>
    </row>
    <row r="25" spans="1:6">
      <c r="A25" s="13">
        <v>2021</v>
      </c>
      <c r="B25" s="107">
        <f t="shared" si="0"/>
        <v>34000</v>
      </c>
    </row>
    <row r="26" spans="1:6">
      <c r="A26" s="13">
        <v>2022</v>
      </c>
      <c r="B26" s="107">
        <f t="shared" si="0"/>
        <v>36600</v>
      </c>
    </row>
    <row r="27" spans="1:6">
      <c r="A27" s="135">
        <v>2023</v>
      </c>
      <c r="B27" s="107">
        <f>B19+C19+D19+E19</f>
        <v>33000</v>
      </c>
    </row>
    <row r="28" spans="1:6">
      <c r="A28" s="13">
        <v>2024</v>
      </c>
      <c r="B28" s="107">
        <f>B20+C20+D20+E20</f>
        <v>33100</v>
      </c>
    </row>
    <row r="29" spans="1:6">
      <c r="A29" s="13">
        <v>2025</v>
      </c>
      <c r="B29">
        <v>29900</v>
      </c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E48"/>
  <sheetViews>
    <sheetView workbookViewId="0">
      <selection activeCell="E34" sqref="E34"/>
    </sheetView>
  </sheetViews>
  <sheetFormatPr defaultColWidth="8.85546875" defaultRowHeight="15"/>
  <cols>
    <col min="1" max="1" width="11.7109375" customWidth="1"/>
    <col min="2" max="2" width="11.85546875" customWidth="1"/>
  </cols>
  <sheetData>
    <row r="1" spans="1:5">
      <c r="A1" t="s">
        <v>191</v>
      </c>
      <c r="E1" t="s">
        <v>285</v>
      </c>
    </row>
    <row r="3" spans="1:5">
      <c r="A3" s="42" t="s">
        <v>192</v>
      </c>
      <c r="B3" s="41"/>
    </row>
    <row r="4" spans="1:5">
      <c r="A4" s="41" t="s">
        <v>193</v>
      </c>
      <c r="B4" s="41"/>
    </row>
    <row r="5" spans="1:5">
      <c r="A5" s="41"/>
      <c r="B5" s="41"/>
    </row>
    <row r="6" spans="1:5">
      <c r="A6" s="187"/>
      <c r="B6" s="3" t="s">
        <v>476</v>
      </c>
    </row>
    <row r="7" spans="1:5">
      <c r="A7" s="188" t="s">
        <v>197</v>
      </c>
      <c r="B7" s="75">
        <v>1.8000000000000002E-2</v>
      </c>
      <c r="C7" s="46"/>
    </row>
    <row r="8" spans="1:5">
      <c r="A8" s="188" t="s">
        <v>198</v>
      </c>
      <c r="B8" s="75">
        <v>2.1999999999999999E-2</v>
      </c>
      <c r="C8" s="46"/>
    </row>
    <row r="9" spans="1:5">
      <c r="A9" s="188" t="s">
        <v>196</v>
      </c>
      <c r="B9" s="75">
        <v>1.3000000000000001E-2</v>
      </c>
      <c r="C9" s="48"/>
    </row>
    <row r="10" spans="1:5">
      <c r="A10" s="188" t="s">
        <v>194</v>
      </c>
      <c r="B10" s="75">
        <v>0.02</v>
      </c>
      <c r="C10" s="48"/>
    </row>
    <row r="11" spans="1:5">
      <c r="A11" s="188" t="s">
        <v>199</v>
      </c>
      <c r="B11" s="75">
        <v>0.04</v>
      </c>
      <c r="C11" s="46"/>
    </row>
    <row r="12" spans="1:5">
      <c r="A12" s="188" t="s">
        <v>201</v>
      </c>
      <c r="B12" s="75">
        <v>6.7000000000000004E-2</v>
      </c>
      <c r="C12" s="48"/>
    </row>
    <row r="13" spans="1:5">
      <c r="A13" s="188" t="s">
        <v>195</v>
      </c>
      <c r="B13" s="75">
        <v>8.4000000000000005E-2</v>
      </c>
      <c r="C13" s="48"/>
    </row>
    <row r="14" spans="1:5">
      <c r="A14" s="188" t="s">
        <v>200</v>
      </c>
      <c r="B14" s="75">
        <v>7.8E-2</v>
      </c>
      <c r="C14" s="48"/>
    </row>
    <row r="15" spans="1:5">
      <c r="A15" s="188" t="s">
        <v>205</v>
      </c>
      <c r="B15" s="75">
        <v>9.6999999999999989E-2</v>
      </c>
      <c r="C15" s="48"/>
    </row>
    <row r="16" spans="1:5">
      <c r="A16" s="188" t="s">
        <v>202</v>
      </c>
      <c r="B16" s="75">
        <v>0.09</v>
      </c>
      <c r="C16" s="48"/>
    </row>
    <row r="17" spans="1:4">
      <c r="A17" s="188" t="s">
        <v>206</v>
      </c>
      <c r="B17" s="75">
        <v>0.122</v>
      </c>
      <c r="C17" s="48"/>
    </row>
    <row r="18" spans="1:4">
      <c r="A18" s="188" t="s">
        <v>203</v>
      </c>
      <c r="B18" s="75">
        <v>0.12</v>
      </c>
      <c r="C18" s="48"/>
    </row>
    <row r="19" spans="1:4">
      <c r="A19" s="188" t="s">
        <v>204</v>
      </c>
      <c r="B19" s="75">
        <v>0.13</v>
      </c>
      <c r="C19" s="48"/>
    </row>
    <row r="20" spans="1:4">
      <c r="A20" s="188" t="s">
        <v>207</v>
      </c>
      <c r="B20" s="75">
        <v>0.12</v>
      </c>
      <c r="C20" s="48"/>
    </row>
    <row r="21" spans="1:4">
      <c r="A21" s="188" t="s">
        <v>452</v>
      </c>
      <c r="B21" s="75">
        <v>0.152</v>
      </c>
      <c r="C21" s="48"/>
    </row>
    <row r="24" spans="1:4">
      <c r="A24" s="41"/>
    </row>
    <row r="26" spans="1:4">
      <c r="A26" s="41"/>
      <c r="D26" s="46"/>
    </row>
    <row r="27" spans="1:4">
      <c r="A27" s="41"/>
      <c r="D27" s="46"/>
    </row>
    <row r="28" spans="1:4">
      <c r="A28" s="41"/>
      <c r="D28" s="46"/>
    </row>
    <row r="29" spans="1:4">
      <c r="A29" s="41"/>
      <c r="D29" s="46"/>
    </row>
    <row r="30" spans="1:4">
      <c r="A30" s="41"/>
      <c r="D30" s="46"/>
    </row>
    <row r="31" spans="1:4">
      <c r="A31" s="41"/>
      <c r="D31" s="46"/>
    </row>
    <row r="32" spans="1:4">
      <c r="A32" s="41"/>
      <c r="D32" s="46"/>
    </row>
    <row r="33" spans="1:4">
      <c r="A33" s="41"/>
      <c r="D33" s="46"/>
    </row>
    <row r="34" spans="1:4">
      <c r="A34" s="41"/>
      <c r="D34" s="46"/>
    </row>
    <row r="35" spans="1:4">
      <c r="A35" s="41"/>
      <c r="D35" s="46"/>
    </row>
    <row r="36" spans="1:4">
      <c r="A36" s="41"/>
      <c r="D36" s="46"/>
    </row>
    <row r="37" spans="1:4">
      <c r="A37" s="41"/>
      <c r="D37" s="46"/>
    </row>
    <row r="38" spans="1:4">
      <c r="A38" s="41"/>
      <c r="D38" s="46"/>
    </row>
    <row r="39" spans="1:4">
      <c r="A39" s="41"/>
      <c r="D39" s="46"/>
    </row>
    <row r="40" spans="1:4">
      <c r="A40" s="41"/>
      <c r="D40" s="46"/>
    </row>
    <row r="48" spans="1:4">
      <c r="A48" s="46"/>
    </row>
  </sheetData>
  <autoFilter ref="A6:B21" xr:uid="{EE09DED0-8B94-4DC3-B541-93791F4C3CB9}">
    <sortState xmlns:xlrd2="http://schemas.microsoft.com/office/spreadsheetml/2017/richdata2" ref="A7:B21">
      <sortCondition ref="B6:B21"/>
    </sortState>
  </autoFilter>
  <sortState xmlns:xlrd2="http://schemas.microsoft.com/office/spreadsheetml/2017/richdata2" ref="A7:B21">
    <sortCondition ref="B7"/>
  </sortState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E32"/>
  <sheetViews>
    <sheetView workbookViewId="0">
      <selection activeCell="F37" sqref="F37"/>
    </sheetView>
  </sheetViews>
  <sheetFormatPr defaultColWidth="8.85546875" defaultRowHeight="15"/>
  <cols>
    <col min="2" max="2" width="14.42578125" customWidth="1"/>
    <col min="3" max="3" width="19.28515625" customWidth="1"/>
    <col min="4" max="4" width="14.42578125" customWidth="1"/>
  </cols>
  <sheetData>
    <row r="1" spans="1:4">
      <c r="A1" t="s">
        <v>459</v>
      </c>
    </row>
    <row r="2" spans="1:4">
      <c r="A2" t="s">
        <v>265</v>
      </c>
      <c r="D2" s="5" t="s">
        <v>20</v>
      </c>
    </row>
    <row r="3" spans="1:4">
      <c r="A3" s="17" t="s">
        <v>268</v>
      </c>
      <c r="B3" s="17">
        <v>2024</v>
      </c>
      <c r="D3" s="2" t="s">
        <v>404</v>
      </c>
    </row>
    <row r="5" spans="1:4" ht="48.75" customHeight="1">
      <c r="B5" s="4" t="s">
        <v>341</v>
      </c>
      <c r="C5" s="4" t="s">
        <v>360</v>
      </c>
      <c r="D5" s="4" t="s">
        <v>361</v>
      </c>
    </row>
    <row r="6" spans="1:4" ht="43.5" customHeight="1">
      <c r="B6" s="159" t="s">
        <v>266</v>
      </c>
      <c r="C6" s="159" t="s">
        <v>289</v>
      </c>
      <c r="D6" s="159" t="s">
        <v>267</v>
      </c>
    </row>
    <row r="7" spans="1:4">
      <c r="A7" s="3">
        <v>2000</v>
      </c>
      <c r="B7" s="3">
        <v>43400</v>
      </c>
      <c r="C7" s="58">
        <v>219000000</v>
      </c>
      <c r="D7" s="19">
        <f>C7/B7</f>
        <v>5046.0829493087558</v>
      </c>
    </row>
    <row r="8" spans="1:4">
      <c r="A8" s="3">
        <v>2001</v>
      </c>
      <c r="B8" s="3">
        <v>40000</v>
      </c>
      <c r="C8" s="58">
        <v>274000000</v>
      </c>
      <c r="D8" s="19">
        <f t="shared" ref="D8:D23" si="0">C8/B8</f>
        <v>6850</v>
      </c>
    </row>
    <row r="9" spans="1:4">
      <c r="A9" s="3">
        <v>2002</v>
      </c>
      <c r="B9" s="3">
        <v>42200</v>
      </c>
      <c r="C9" s="58">
        <v>341000000</v>
      </c>
      <c r="D9" s="19">
        <f t="shared" si="0"/>
        <v>8080.5687203791467</v>
      </c>
    </row>
    <row r="10" spans="1:4">
      <c r="A10" s="3">
        <v>2003</v>
      </c>
      <c r="B10" s="3">
        <v>46900</v>
      </c>
      <c r="C10" s="58">
        <v>361000000</v>
      </c>
      <c r="D10" s="19">
        <f t="shared" si="0"/>
        <v>7697.2281449893389</v>
      </c>
    </row>
    <row r="11" spans="1:4">
      <c r="A11" s="3">
        <v>2004</v>
      </c>
      <c r="B11" s="3">
        <v>45700</v>
      </c>
      <c r="C11" s="58">
        <v>382000000</v>
      </c>
      <c r="D11" s="19">
        <f t="shared" si="0"/>
        <v>8358.8621444201308</v>
      </c>
    </row>
    <row r="12" spans="1:4">
      <c r="A12" s="3">
        <v>2005</v>
      </c>
      <c r="B12" s="3">
        <v>41000</v>
      </c>
      <c r="C12" s="58">
        <v>413000000</v>
      </c>
      <c r="D12" s="19">
        <f t="shared" si="0"/>
        <v>10073.170731707318</v>
      </c>
    </row>
    <row r="13" spans="1:4">
      <c r="A13" s="3">
        <v>2006</v>
      </c>
      <c r="B13" s="3">
        <v>41900</v>
      </c>
      <c r="C13" s="58">
        <v>479000000</v>
      </c>
      <c r="D13" s="19">
        <f t="shared" si="0"/>
        <v>11431.980906921241</v>
      </c>
    </row>
    <row r="14" spans="1:4">
      <c r="A14" s="3">
        <v>2007</v>
      </c>
      <c r="B14" s="3">
        <v>40000</v>
      </c>
      <c r="C14" s="58">
        <v>612000000</v>
      </c>
      <c r="D14" s="19">
        <f t="shared" si="0"/>
        <v>15300</v>
      </c>
    </row>
    <row r="15" spans="1:4">
      <c r="A15" s="3">
        <v>2008</v>
      </c>
      <c r="B15" s="3">
        <v>33200</v>
      </c>
      <c r="C15" s="58">
        <v>489000000</v>
      </c>
      <c r="D15" s="19">
        <f t="shared" si="0"/>
        <v>14728.915662650603</v>
      </c>
    </row>
    <row r="16" spans="1:4">
      <c r="A16" s="3">
        <v>2009</v>
      </c>
      <c r="B16" s="3">
        <v>30400</v>
      </c>
      <c r="C16" s="58">
        <v>411000000</v>
      </c>
      <c r="D16" s="19">
        <f t="shared" si="0"/>
        <v>13519.736842105263</v>
      </c>
    </row>
    <row r="17" spans="1:5">
      <c r="A17" s="3">
        <v>2010</v>
      </c>
      <c r="B17" s="3">
        <v>29000</v>
      </c>
      <c r="C17" s="58">
        <v>553000000</v>
      </c>
      <c r="D17" s="19">
        <f t="shared" si="0"/>
        <v>19068.96551724138</v>
      </c>
    </row>
    <row r="18" spans="1:5">
      <c r="A18" s="3">
        <v>2011</v>
      </c>
      <c r="B18" s="3">
        <v>31000</v>
      </c>
      <c r="C18" s="58">
        <v>661000000</v>
      </c>
      <c r="D18" s="19">
        <f t="shared" si="0"/>
        <v>21322.580645161292</v>
      </c>
    </row>
    <row r="19" spans="1:5">
      <c r="A19" s="3">
        <v>2012</v>
      </c>
      <c r="B19" s="3">
        <v>33400</v>
      </c>
      <c r="C19" s="58">
        <v>661000000</v>
      </c>
      <c r="D19" s="19">
        <f t="shared" si="0"/>
        <v>19790.419161676647</v>
      </c>
    </row>
    <row r="20" spans="1:5">
      <c r="A20" s="3">
        <v>2013</v>
      </c>
      <c r="B20" s="3">
        <v>34900</v>
      </c>
      <c r="C20" s="58">
        <v>691000000</v>
      </c>
      <c r="D20" s="19">
        <f t="shared" si="0"/>
        <v>19799.426934097421</v>
      </c>
    </row>
    <row r="21" spans="1:5">
      <c r="A21" s="3">
        <v>2014</v>
      </c>
      <c r="B21" s="3">
        <v>34800</v>
      </c>
      <c r="C21" s="58">
        <v>804000000</v>
      </c>
      <c r="D21" s="19">
        <f t="shared" si="0"/>
        <v>23103.448275862069</v>
      </c>
    </row>
    <row r="22" spans="1:5">
      <c r="A22" s="3">
        <v>2015</v>
      </c>
      <c r="B22" s="3">
        <v>37900</v>
      </c>
      <c r="C22" s="58">
        <v>836000000</v>
      </c>
      <c r="D22" s="19">
        <f t="shared" si="0"/>
        <v>22058.047493403694</v>
      </c>
    </row>
    <row r="23" spans="1:5">
      <c r="A23" s="3">
        <v>2016</v>
      </c>
      <c r="B23" s="3">
        <v>35700</v>
      </c>
      <c r="C23" s="58">
        <v>909000000</v>
      </c>
      <c r="D23" s="19">
        <f t="shared" si="0"/>
        <v>25462.18487394958</v>
      </c>
    </row>
    <row r="24" spans="1:5">
      <c r="A24" s="3">
        <v>2017</v>
      </c>
      <c r="B24" s="3">
        <v>33800</v>
      </c>
      <c r="C24" s="58">
        <v>1048672000</v>
      </c>
      <c r="D24" s="160">
        <f t="shared" ref="D24:D29" si="1">C24/B24</f>
        <v>31025.798816568047</v>
      </c>
    </row>
    <row r="25" spans="1:5">
      <c r="A25" s="3">
        <v>2018</v>
      </c>
      <c r="B25" s="3">
        <v>35300</v>
      </c>
      <c r="C25" s="58">
        <v>1191467000</v>
      </c>
      <c r="D25" s="19">
        <f t="shared" si="1"/>
        <v>33752.606232294616</v>
      </c>
    </row>
    <row r="26" spans="1:5">
      <c r="A26" s="3">
        <v>2019</v>
      </c>
      <c r="B26" s="3">
        <v>35800</v>
      </c>
      <c r="C26" s="58">
        <v>1196394000</v>
      </c>
      <c r="D26" s="19">
        <f t="shared" si="1"/>
        <v>33418.82681564246</v>
      </c>
    </row>
    <row r="27" spans="1:5">
      <c r="A27" s="3">
        <v>2020</v>
      </c>
      <c r="B27" s="3">
        <v>31300</v>
      </c>
      <c r="C27" s="58">
        <v>1132627000.2</v>
      </c>
      <c r="D27" s="19">
        <f t="shared" si="1"/>
        <v>36186.166140575078</v>
      </c>
    </row>
    <row r="28" spans="1:5">
      <c r="A28" s="161">
        <v>2021</v>
      </c>
      <c r="B28" s="161">
        <v>34000</v>
      </c>
      <c r="C28" s="58">
        <v>1680309000.4000001</v>
      </c>
      <c r="D28" s="162">
        <f t="shared" si="1"/>
        <v>49420.852952941183</v>
      </c>
      <c r="E28" s="104"/>
    </row>
    <row r="29" spans="1:5">
      <c r="A29" s="3">
        <v>2022</v>
      </c>
      <c r="B29" s="3">
        <v>36600</v>
      </c>
      <c r="C29" s="58">
        <v>1927916000.0999999</v>
      </c>
      <c r="D29" s="162">
        <f t="shared" si="1"/>
        <v>52675.300549180327</v>
      </c>
    </row>
    <row r="30" spans="1:5">
      <c r="A30" s="3">
        <v>2023</v>
      </c>
      <c r="B30" s="3">
        <v>33000</v>
      </c>
      <c r="C30" s="163">
        <v>1404600000</v>
      </c>
      <c r="D30" s="164">
        <f>C30/B30</f>
        <v>42563.63636363636</v>
      </c>
    </row>
    <row r="31" spans="1:5">
      <c r="A31" s="3">
        <v>2024</v>
      </c>
      <c r="B31" s="3">
        <v>33100</v>
      </c>
      <c r="C31" s="163">
        <v>1442705900</v>
      </c>
      <c r="D31" s="164">
        <f>C31/B31</f>
        <v>43586.280966767372</v>
      </c>
      <c r="E31" s="2"/>
    </row>
    <row r="32" spans="1:5">
      <c r="A32" s="79">
        <v>2025</v>
      </c>
      <c r="B32" s="79">
        <v>29900</v>
      </c>
      <c r="C32" s="186">
        <v>1144304000</v>
      </c>
      <c r="D32" s="185">
        <f>C32/B32</f>
        <v>38271.036789297657</v>
      </c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N45"/>
  <sheetViews>
    <sheetView workbookViewId="0">
      <selection activeCell="A30" sqref="A30:XFD30"/>
    </sheetView>
  </sheetViews>
  <sheetFormatPr defaultColWidth="8.85546875" defaultRowHeight="15"/>
  <cols>
    <col min="1" max="1" width="12.7109375" customWidth="1"/>
    <col min="2" max="2" width="15.140625" customWidth="1"/>
    <col min="3" max="3" width="13.42578125" customWidth="1"/>
    <col min="4" max="4" width="13.28515625" customWidth="1"/>
    <col min="5" max="5" width="12.42578125" customWidth="1"/>
  </cols>
  <sheetData>
    <row r="1" spans="1:14">
      <c r="L1" s="17" t="s">
        <v>470</v>
      </c>
    </row>
    <row r="2" spans="1:14" ht="15.75">
      <c r="A2" s="59" t="s">
        <v>290</v>
      </c>
      <c r="L2" s="17" t="s">
        <v>287</v>
      </c>
    </row>
    <row r="3" spans="1:14">
      <c r="H3" t="s">
        <v>17</v>
      </c>
      <c r="L3" s="5" t="s">
        <v>27</v>
      </c>
      <c r="M3" s="5" t="s">
        <v>28</v>
      </c>
      <c r="N3" t="s">
        <v>32</v>
      </c>
    </row>
    <row r="4" spans="1:14">
      <c r="A4" s="17" t="s">
        <v>269</v>
      </c>
      <c r="B4" s="17">
        <v>2024</v>
      </c>
      <c r="L4" s="5"/>
      <c r="M4" s="5" t="s">
        <v>29</v>
      </c>
      <c r="N4" t="s">
        <v>6</v>
      </c>
    </row>
    <row r="5" spans="1:14">
      <c r="L5" s="5"/>
      <c r="M5" s="5" t="s">
        <v>30</v>
      </c>
      <c r="N5" t="s">
        <v>18</v>
      </c>
    </row>
    <row r="6" spans="1:14">
      <c r="B6" t="s">
        <v>5</v>
      </c>
      <c r="C6" t="s">
        <v>6</v>
      </c>
      <c r="D6" t="s">
        <v>18</v>
      </c>
      <c r="E6" t="s">
        <v>7</v>
      </c>
      <c r="F6" t="s">
        <v>44</v>
      </c>
      <c r="L6" s="5"/>
      <c r="M6" s="5" t="s">
        <v>31</v>
      </c>
      <c r="N6" t="s">
        <v>15</v>
      </c>
    </row>
    <row r="7" spans="1:14">
      <c r="B7" t="s">
        <v>59</v>
      </c>
      <c r="C7" s="81" t="s">
        <v>358</v>
      </c>
      <c r="D7" s="81" t="s">
        <v>359</v>
      </c>
      <c r="E7" t="s">
        <v>62</v>
      </c>
    </row>
    <row r="8" spans="1:14">
      <c r="A8">
        <v>2000</v>
      </c>
      <c r="B8" s="3">
        <v>32</v>
      </c>
      <c r="C8" s="3">
        <v>99</v>
      </c>
      <c r="D8" s="3">
        <v>19</v>
      </c>
      <c r="E8" s="3">
        <v>69</v>
      </c>
    </row>
    <row r="9" spans="1:14">
      <c r="A9">
        <v>2001</v>
      </c>
      <c r="B9" s="3">
        <v>50</v>
      </c>
      <c r="C9" s="3">
        <v>117</v>
      </c>
      <c r="D9" s="3">
        <v>22</v>
      </c>
      <c r="E9" s="3">
        <v>85</v>
      </c>
    </row>
    <row r="10" spans="1:14">
      <c r="A10">
        <v>2002</v>
      </c>
      <c r="B10" s="3">
        <v>57</v>
      </c>
      <c r="C10" s="3">
        <v>160</v>
      </c>
      <c r="D10" s="3">
        <v>29</v>
      </c>
      <c r="E10" s="3">
        <v>95</v>
      </c>
    </row>
    <row r="11" spans="1:14">
      <c r="A11">
        <v>2003</v>
      </c>
      <c r="B11" s="3">
        <v>53</v>
      </c>
      <c r="C11" s="3">
        <v>182</v>
      </c>
      <c r="D11" s="3">
        <v>26</v>
      </c>
      <c r="E11" s="3">
        <v>100</v>
      </c>
    </row>
    <row r="12" spans="1:14">
      <c r="A12">
        <v>2004</v>
      </c>
      <c r="B12" s="3">
        <v>52</v>
      </c>
      <c r="C12" s="3">
        <v>206</v>
      </c>
      <c r="D12" s="3">
        <v>24</v>
      </c>
      <c r="E12" s="3">
        <v>100</v>
      </c>
    </row>
    <row r="13" spans="1:14">
      <c r="A13">
        <v>2005</v>
      </c>
      <c r="B13" s="3">
        <v>73</v>
      </c>
      <c r="C13" s="3">
        <v>221</v>
      </c>
      <c r="D13" s="3">
        <v>25</v>
      </c>
      <c r="E13" s="3">
        <v>94</v>
      </c>
    </row>
    <row r="14" spans="1:14">
      <c r="A14">
        <v>2006</v>
      </c>
      <c r="B14" s="3">
        <v>61</v>
      </c>
      <c r="C14" s="3">
        <v>275</v>
      </c>
      <c r="D14" s="3">
        <v>37</v>
      </c>
      <c r="E14" s="3">
        <v>106</v>
      </c>
    </row>
    <row r="15" spans="1:14">
      <c r="A15">
        <v>2007</v>
      </c>
      <c r="B15" s="3">
        <v>130</v>
      </c>
      <c r="C15" s="3">
        <v>313</v>
      </c>
      <c r="D15" s="3">
        <v>51</v>
      </c>
      <c r="E15" s="3">
        <v>118</v>
      </c>
    </row>
    <row r="16" spans="1:14">
      <c r="A16">
        <v>2008</v>
      </c>
      <c r="B16" s="3">
        <v>95</v>
      </c>
      <c r="C16" s="3">
        <v>248</v>
      </c>
      <c r="D16" s="3">
        <v>41</v>
      </c>
      <c r="E16" s="3">
        <v>105</v>
      </c>
    </row>
    <row r="17" spans="1:6">
      <c r="A17">
        <v>2009</v>
      </c>
      <c r="B17" s="3">
        <v>84</v>
      </c>
      <c r="C17" s="3">
        <v>213</v>
      </c>
      <c r="D17" s="3">
        <v>33</v>
      </c>
      <c r="E17" s="3">
        <v>81</v>
      </c>
    </row>
    <row r="18" spans="1:6">
      <c r="A18">
        <v>2010</v>
      </c>
      <c r="B18" s="3">
        <v>123</v>
      </c>
      <c r="C18" s="3">
        <v>287</v>
      </c>
      <c r="D18" s="3">
        <v>50</v>
      </c>
      <c r="E18" s="3">
        <v>93</v>
      </c>
    </row>
    <row r="19" spans="1:6">
      <c r="A19">
        <v>2011</v>
      </c>
      <c r="B19" s="3">
        <v>173</v>
      </c>
      <c r="C19" s="3">
        <v>330</v>
      </c>
      <c r="D19" s="3">
        <v>56</v>
      </c>
      <c r="E19" s="3">
        <v>102</v>
      </c>
    </row>
    <row r="20" spans="1:6">
      <c r="A20">
        <v>2012</v>
      </c>
      <c r="B20" s="3">
        <v>155</v>
      </c>
      <c r="C20" s="3">
        <v>344</v>
      </c>
      <c r="D20" s="3">
        <v>49</v>
      </c>
      <c r="E20" s="3">
        <v>113</v>
      </c>
    </row>
    <row r="21" spans="1:6">
      <c r="A21">
        <v>2013</v>
      </c>
      <c r="B21" s="3">
        <v>154</v>
      </c>
      <c r="C21" s="3">
        <v>373</v>
      </c>
      <c r="D21" s="3">
        <v>47</v>
      </c>
      <c r="E21" s="3">
        <v>117</v>
      </c>
    </row>
    <row r="22" spans="1:6">
      <c r="A22">
        <v>2014</v>
      </c>
      <c r="B22" s="3">
        <v>198</v>
      </c>
      <c r="C22" s="3">
        <v>429</v>
      </c>
      <c r="D22" s="3">
        <v>50</v>
      </c>
      <c r="E22" s="3">
        <v>127</v>
      </c>
    </row>
    <row r="23" spans="1:6">
      <c r="A23">
        <v>2015</v>
      </c>
      <c r="B23" s="3">
        <v>171</v>
      </c>
      <c r="C23" s="3">
        <v>472</v>
      </c>
      <c r="D23" s="3">
        <v>55</v>
      </c>
      <c r="E23" s="3">
        <v>138</v>
      </c>
      <c r="F23" s="47">
        <f>(SUM(B23:E23))/(SUM(B22:E22))-1</f>
        <v>3.9800995024875663E-2</v>
      </c>
    </row>
    <row r="24" spans="1:6">
      <c r="A24">
        <v>2016</v>
      </c>
      <c r="B24" s="3">
        <v>212</v>
      </c>
      <c r="C24" s="3">
        <v>483</v>
      </c>
      <c r="D24" s="3">
        <v>56</v>
      </c>
      <c r="E24" s="3">
        <v>158</v>
      </c>
      <c r="F24" s="47">
        <f>(SUM(B24:E24))/(SUM(B23:E23))-1</f>
        <v>8.7320574162679465E-2</v>
      </c>
    </row>
    <row r="25" spans="1:6">
      <c r="A25">
        <v>2017</v>
      </c>
      <c r="B25" s="60">
        <v>297</v>
      </c>
      <c r="C25" s="60">
        <v>521</v>
      </c>
      <c r="D25" s="60">
        <v>68</v>
      </c>
      <c r="E25" s="60">
        <v>162</v>
      </c>
      <c r="F25" s="47">
        <f t="shared" ref="F25:F27" si="0">(SUM(B25:E25))/(SUM(B24:E24))-1</f>
        <v>0.15291529152915295</v>
      </c>
    </row>
    <row r="26" spans="1:6">
      <c r="A26">
        <v>2018</v>
      </c>
      <c r="B26" s="3">
        <v>385</v>
      </c>
      <c r="C26" s="3">
        <v>555</v>
      </c>
      <c r="D26" s="3">
        <v>76</v>
      </c>
      <c r="E26" s="3">
        <v>175</v>
      </c>
      <c r="F26" s="47">
        <f t="shared" si="0"/>
        <v>0.13645038167938939</v>
      </c>
    </row>
    <row r="27" spans="1:6">
      <c r="A27">
        <v>2019</v>
      </c>
      <c r="B27" s="3">
        <v>400</v>
      </c>
      <c r="C27" s="3">
        <v>551</v>
      </c>
      <c r="D27" s="3">
        <v>60</v>
      </c>
      <c r="E27" s="3">
        <v>186</v>
      </c>
      <c r="F27" s="47">
        <f t="shared" si="0"/>
        <v>5.0377833753147971E-3</v>
      </c>
    </row>
    <row r="28" spans="1:6">
      <c r="A28">
        <v>2020</v>
      </c>
      <c r="B28" s="79">
        <v>262</v>
      </c>
      <c r="C28" s="3">
        <v>631</v>
      </c>
      <c r="D28" s="3">
        <v>46</v>
      </c>
      <c r="E28" s="3">
        <v>193</v>
      </c>
      <c r="F28" s="47">
        <f>(SUM(B28:E28))/(SUM(B27:E27))-1</f>
        <v>-5.4302422723475408E-2</v>
      </c>
    </row>
    <row r="29" spans="1:6">
      <c r="A29" s="81">
        <v>2021</v>
      </c>
      <c r="B29" s="79">
        <v>470</v>
      </c>
      <c r="C29" s="79">
        <v>934</v>
      </c>
      <c r="D29" s="79">
        <v>75</v>
      </c>
      <c r="E29" s="79">
        <v>202</v>
      </c>
      <c r="F29" s="47">
        <f>(SUM(B29:E29))/(SUM(B28:E28))-1</f>
        <v>0.48498233215547693</v>
      </c>
    </row>
    <row r="30" spans="1:6">
      <c r="A30" s="81">
        <v>2022</v>
      </c>
      <c r="B30" s="79">
        <v>639</v>
      </c>
      <c r="C30" s="163">
        <v>1013</v>
      </c>
      <c r="D30" s="164">
        <v>80</v>
      </c>
      <c r="E30" s="164">
        <v>196</v>
      </c>
      <c r="F30" s="47">
        <f>(SUM(B30:E30))/(SUM(B29:E29))-1</f>
        <v>0.1469363474122547</v>
      </c>
    </row>
    <row r="31" spans="1:6">
      <c r="A31" s="81">
        <v>2023</v>
      </c>
      <c r="B31" s="169">
        <v>450</v>
      </c>
      <c r="C31" s="79">
        <v>721</v>
      </c>
      <c r="D31" s="79">
        <v>38</v>
      </c>
      <c r="E31" s="79">
        <v>196</v>
      </c>
      <c r="F31" s="47">
        <f>(SUM(B31:E31))/(SUM(B30:E30))-1</f>
        <v>-0.27126556016597514</v>
      </c>
    </row>
    <row r="32" spans="1:6">
      <c r="A32" s="81">
        <v>2024</v>
      </c>
      <c r="B32" s="164">
        <v>458</v>
      </c>
      <c r="C32" s="164">
        <v>745</v>
      </c>
      <c r="D32" s="164">
        <v>54</v>
      </c>
      <c r="E32" s="164">
        <v>185</v>
      </c>
      <c r="F32" s="47">
        <f>(SUM(B32:E32))/(SUM(B31:E31))-1</f>
        <v>2.633451957295363E-2</v>
      </c>
    </row>
    <row r="33" spans="1:6" s="2" customFormat="1">
      <c r="A33" s="2">
        <v>2025</v>
      </c>
      <c r="B33" s="172">
        <v>273.52800000000002</v>
      </c>
      <c r="C33" s="173">
        <v>672.02800000000002</v>
      </c>
      <c r="D33" s="173">
        <v>26.032</v>
      </c>
      <c r="E33" s="173">
        <v>172.71600000000001</v>
      </c>
    </row>
    <row r="34" spans="1:6">
      <c r="A34" t="s">
        <v>288</v>
      </c>
    </row>
    <row r="35" spans="1:6">
      <c r="B35">
        <f>SUM(B32:E32)</f>
        <v>1442</v>
      </c>
    </row>
    <row r="36" spans="1:6">
      <c r="B36" s="96">
        <f>SUM(C32:E32)</f>
        <v>984</v>
      </c>
    </row>
    <row r="41" spans="1:6">
      <c r="A41" s="2"/>
      <c r="B41" s="2"/>
      <c r="C41" s="2"/>
      <c r="D41" s="2"/>
      <c r="E41" s="2"/>
      <c r="F41" s="174"/>
    </row>
    <row r="42" spans="1:6">
      <c r="B42" s="96"/>
    </row>
    <row r="43" spans="1:6">
      <c r="B43" s="96"/>
    </row>
    <row r="44" spans="1:6">
      <c r="B44" s="96"/>
    </row>
    <row r="45" spans="1:6">
      <c r="B45" s="96"/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G24"/>
  <sheetViews>
    <sheetView topLeftCell="A3" workbookViewId="0">
      <selection activeCell="E34" sqref="E34"/>
    </sheetView>
  </sheetViews>
  <sheetFormatPr defaultColWidth="8.85546875" defaultRowHeight="15"/>
  <cols>
    <col min="1" max="1" width="14" customWidth="1"/>
    <col min="2" max="2" width="19.140625" customWidth="1"/>
    <col min="3" max="3" width="20.28515625" customWidth="1"/>
    <col min="4" max="5" width="14.42578125" customWidth="1"/>
    <col min="6" max="6" width="10.7109375" customWidth="1"/>
    <col min="7" max="7" width="12" customWidth="1"/>
  </cols>
  <sheetData>
    <row r="1" spans="1:7">
      <c r="A1" t="s">
        <v>390</v>
      </c>
    </row>
    <row r="2" spans="1:7">
      <c r="A2" s="17" t="s">
        <v>268</v>
      </c>
      <c r="B2" s="17">
        <v>2025</v>
      </c>
      <c r="D2" t="s">
        <v>16</v>
      </c>
    </row>
    <row r="4" spans="1:7">
      <c r="A4" s="61" t="s">
        <v>248</v>
      </c>
    </row>
    <row r="5" spans="1:7" ht="49.5" customHeight="1">
      <c r="A5" s="3"/>
      <c r="B5" s="62" t="s">
        <v>249</v>
      </c>
      <c r="C5" s="62" t="s">
        <v>250</v>
      </c>
      <c r="D5" s="62" t="s">
        <v>251</v>
      </c>
      <c r="E5" s="62" t="s">
        <v>252</v>
      </c>
      <c r="F5" s="62" t="s">
        <v>253</v>
      </c>
      <c r="G5" s="62" t="s">
        <v>254</v>
      </c>
    </row>
    <row r="6" spans="1:7" s="1" customFormat="1" ht="26.25" customHeight="1">
      <c r="A6" s="4"/>
      <c r="B6" s="4" t="s">
        <v>5</v>
      </c>
      <c r="C6" s="4" t="s">
        <v>6</v>
      </c>
      <c r="D6" s="4" t="s">
        <v>18</v>
      </c>
      <c r="E6" s="4" t="s">
        <v>15</v>
      </c>
      <c r="F6" s="4" t="s">
        <v>43</v>
      </c>
      <c r="G6" s="4" t="s">
        <v>254</v>
      </c>
    </row>
    <row r="7" spans="1:7" s="1" customFormat="1" ht="26.25" customHeight="1">
      <c r="A7" s="4"/>
      <c r="B7" s="4" t="s">
        <v>59</v>
      </c>
      <c r="C7" s="4" t="s">
        <v>358</v>
      </c>
      <c r="D7" s="4" t="s">
        <v>359</v>
      </c>
      <c r="E7" s="4" t="s">
        <v>62</v>
      </c>
      <c r="F7" s="4" t="s">
        <v>362</v>
      </c>
      <c r="G7" s="4" t="s">
        <v>255</v>
      </c>
    </row>
    <row r="8" spans="1:7" ht="16.5" customHeight="1">
      <c r="A8" s="3">
        <v>2010</v>
      </c>
      <c r="B8" s="3">
        <v>96.9</v>
      </c>
      <c r="C8" s="3">
        <v>89.3</v>
      </c>
      <c r="D8" s="3">
        <v>142.6</v>
      </c>
      <c r="E8" s="3">
        <v>48.5</v>
      </c>
      <c r="F8" s="3">
        <v>82.1</v>
      </c>
      <c r="G8" s="3">
        <v>95.4</v>
      </c>
    </row>
    <row r="9" spans="1:7" ht="16.5" customHeight="1">
      <c r="A9" s="3">
        <v>2011</v>
      </c>
      <c r="B9" s="3">
        <v>124.5</v>
      </c>
      <c r="C9" s="3">
        <v>96.1</v>
      </c>
      <c r="D9" s="3">
        <v>158.1</v>
      </c>
      <c r="E9" s="3">
        <v>53.1</v>
      </c>
      <c r="F9" s="3">
        <v>100.2</v>
      </c>
      <c r="G9" s="3">
        <v>112</v>
      </c>
    </row>
    <row r="10" spans="1:7" ht="16.5" customHeight="1">
      <c r="A10" s="3">
        <v>2012</v>
      </c>
      <c r="B10" s="3">
        <v>116</v>
      </c>
      <c r="C10" s="3">
        <v>92.4</v>
      </c>
      <c r="D10" s="3">
        <v>148.9</v>
      </c>
      <c r="E10" s="3">
        <v>55</v>
      </c>
      <c r="F10" s="3">
        <v>101.4</v>
      </c>
      <c r="G10" s="3">
        <v>117.1</v>
      </c>
    </row>
    <row r="11" spans="1:7" ht="16.5" customHeight="1">
      <c r="A11" s="3">
        <v>2013</v>
      </c>
      <c r="B11" s="3">
        <v>99.4</v>
      </c>
      <c r="C11" s="3">
        <v>104.8</v>
      </c>
      <c r="D11" s="3">
        <v>146.9</v>
      </c>
      <c r="E11" s="3">
        <v>58.1</v>
      </c>
      <c r="F11" s="3">
        <v>106.6</v>
      </c>
      <c r="G11" s="3">
        <v>121.9</v>
      </c>
    </row>
    <row r="12" spans="1:7" ht="16.5" customHeight="1">
      <c r="A12" s="3">
        <v>2014</v>
      </c>
      <c r="B12" s="3">
        <v>119.8</v>
      </c>
      <c r="C12" s="3">
        <v>111.8</v>
      </c>
      <c r="D12" s="3">
        <v>154.69999999999999</v>
      </c>
      <c r="E12" s="3">
        <v>58.9</v>
      </c>
      <c r="F12" s="3">
        <v>107.6</v>
      </c>
      <c r="G12" s="3">
        <v>120.1</v>
      </c>
    </row>
    <row r="13" spans="1:7">
      <c r="A13" s="3">
        <v>2015</v>
      </c>
      <c r="B13" s="3">
        <v>103.6</v>
      </c>
      <c r="C13" s="3">
        <v>117.8</v>
      </c>
      <c r="D13" s="3">
        <v>154.80000000000001</v>
      </c>
      <c r="E13" s="3">
        <v>66.3</v>
      </c>
      <c r="F13" s="3">
        <v>106.4</v>
      </c>
      <c r="G13" s="3">
        <v>116.7</v>
      </c>
    </row>
    <row r="14" spans="1:7">
      <c r="A14" s="3">
        <v>2016</v>
      </c>
      <c r="B14" s="3">
        <v>112.7</v>
      </c>
      <c r="C14" s="3">
        <v>115.5</v>
      </c>
      <c r="D14" s="3">
        <v>165.7</v>
      </c>
      <c r="E14" s="3">
        <v>68.599999999999994</v>
      </c>
      <c r="F14" s="3">
        <v>109.1</v>
      </c>
      <c r="G14" s="3">
        <v>119.6</v>
      </c>
    </row>
    <row r="15" spans="1:7">
      <c r="A15" s="3">
        <v>2017</v>
      </c>
      <c r="B15" s="3">
        <v>127.5</v>
      </c>
      <c r="C15" s="3">
        <v>124.5</v>
      </c>
      <c r="D15" s="3">
        <v>181.5</v>
      </c>
      <c r="E15" s="3">
        <v>72.099999999999994</v>
      </c>
      <c r="F15" s="3">
        <v>113.3</v>
      </c>
      <c r="G15" s="3">
        <v>129.4</v>
      </c>
    </row>
    <row r="16" spans="1:7">
      <c r="A16" s="3">
        <v>2018</v>
      </c>
      <c r="B16" s="3">
        <v>191.4</v>
      </c>
      <c r="C16" s="3">
        <v>140</v>
      </c>
      <c r="D16" s="3">
        <v>204.2</v>
      </c>
      <c r="E16" s="3">
        <v>80.3</v>
      </c>
      <c r="F16" s="3">
        <v>122.2</v>
      </c>
      <c r="G16" s="3">
        <v>153.19999999999999</v>
      </c>
    </row>
    <row r="17" spans="1:7">
      <c r="A17" s="3">
        <v>2019</v>
      </c>
      <c r="B17" s="3">
        <v>189.2</v>
      </c>
      <c r="C17" s="3">
        <v>141.30000000000001</v>
      </c>
      <c r="D17" s="3">
        <v>193.8</v>
      </c>
      <c r="E17" s="3">
        <v>84.6</v>
      </c>
      <c r="F17" s="3">
        <v>126.8</v>
      </c>
      <c r="G17" s="3">
        <v>163.19999999999999</v>
      </c>
    </row>
    <row r="18" spans="1:7">
      <c r="A18" s="3">
        <v>2020</v>
      </c>
      <c r="B18" s="3">
        <v>146.80000000000001</v>
      </c>
      <c r="C18" s="3">
        <v>147.6</v>
      </c>
      <c r="D18" s="3">
        <v>180.7</v>
      </c>
      <c r="E18" s="3">
        <v>81.400000000000006</v>
      </c>
      <c r="F18" s="3">
        <v>125.6</v>
      </c>
      <c r="G18" s="3">
        <v>145.9</v>
      </c>
    </row>
    <row r="19" spans="1:7">
      <c r="A19" s="60">
        <v>2021</v>
      </c>
      <c r="B19" s="60">
        <v>185.2</v>
      </c>
      <c r="C19" s="60">
        <v>203.1</v>
      </c>
      <c r="D19" s="60">
        <v>213.7</v>
      </c>
      <c r="E19" s="60">
        <v>90.6</v>
      </c>
      <c r="F19" s="60">
        <v>148.1</v>
      </c>
      <c r="G19" s="60">
        <v>173.2</v>
      </c>
    </row>
    <row r="20" spans="1:7">
      <c r="A20" s="161">
        <v>2022</v>
      </c>
      <c r="B20" s="3">
        <v>257.60000000000002</v>
      </c>
      <c r="C20" s="3">
        <v>236.4</v>
      </c>
      <c r="D20" s="3">
        <v>281.60000000000002</v>
      </c>
      <c r="E20" s="3">
        <v>95.1</v>
      </c>
      <c r="F20" s="3">
        <v>173</v>
      </c>
      <c r="G20" s="3">
        <v>203.8</v>
      </c>
    </row>
    <row r="21" spans="1:7">
      <c r="A21" s="79">
        <v>2023</v>
      </c>
      <c r="B21" s="79">
        <v>218.8</v>
      </c>
      <c r="C21" s="79">
        <v>204.4</v>
      </c>
      <c r="D21" s="79">
        <v>204.8</v>
      </c>
      <c r="E21" s="79">
        <v>97</v>
      </c>
      <c r="F21" s="79">
        <v>167.1</v>
      </c>
      <c r="G21" s="79">
        <v>197.8</v>
      </c>
    </row>
    <row r="22" spans="1:7">
      <c r="A22" s="79">
        <v>2024</v>
      </c>
      <c r="B22" s="79">
        <v>223.8</v>
      </c>
      <c r="C22" s="79">
        <v>205.6</v>
      </c>
      <c r="D22" s="79">
        <v>223.9</v>
      </c>
      <c r="E22" s="79">
        <v>96.2</v>
      </c>
      <c r="F22" s="79">
        <v>169</v>
      </c>
      <c r="G22" s="170">
        <v>198.3</v>
      </c>
    </row>
    <row r="23" spans="1:7" s="81" customFormat="1">
      <c r="A23" s="79">
        <v>2025</v>
      </c>
      <c r="B23" s="79">
        <v>209</v>
      </c>
      <c r="C23" s="79">
        <v>226.1</v>
      </c>
      <c r="D23" s="79">
        <v>205</v>
      </c>
      <c r="E23" s="79">
        <v>103.2</v>
      </c>
      <c r="F23" s="79">
        <v>178</v>
      </c>
      <c r="G23" s="79">
        <v>193.4</v>
      </c>
    </row>
    <row r="24" spans="1:7">
      <c r="A24" s="12" t="s">
        <v>431</v>
      </c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C23"/>
  <sheetViews>
    <sheetView workbookViewId="0">
      <selection activeCell="C10" sqref="C10"/>
    </sheetView>
  </sheetViews>
  <sheetFormatPr defaultColWidth="8.85546875" defaultRowHeight="15"/>
  <cols>
    <col min="1" max="1" width="19.85546875" customWidth="1"/>
    <col min="4" max="4" width="6.28515625" customWidth="1"/>
    <col min="5" max="5" width="5.7109375" customWidth="1"/>
  </cols>
  <sheetData>
    <row r="1" spans="1:3">
      <c r="A1" t="s">
        <v>475</v>
      </c>
    </row>
    <row r="3" spans="1:3">
      <c r="A3" s="17" t="s">
        <v>13</v>
      </c>
      <c r="B3" s="17">
        <v>2024</v>
      </c>
    </row>
    <row r="5" spans="1:3">
      <c r="A5" t="s">
        <v>471</v>
      </c>
    </row>
    <row r="6" spans="1:3" ht="30">
      <c r="A6" s="3"/>
      <c r="B6" s="4" t="s">
        <v>465</v>
      </c>
      <c r="C6" s="4" t="s">
        <v>244</v>
      </c>
    </row>
    <row r="7" spans="1:3" ht="60">
      <c r="A7" s="4" t="s">
        <v>245</v>
      </c>
      <c r="B7" s="3">
        <v>1443</v>
      </c>
      <c r="C7" s="3"/>
    </row>
    <row r="8" spans="1:3" ht="30">
      <c r="A8" s="4" t="s">
        <v>246</v>
      </c>
      <c r="B8" s="50">
        <v>984</v>
      </c>
      <c r="C8" s="3"/>
    </row>
    <row r="9" spans="1:3" ht="60">
      <c r="A9" s="4" t="s">
        <v>472</v>
      </c>
      <c r="B9" s="19">
        <v>22395</v>
      </c>
      <c r="C9" s="63">
        <f>B7/B9</f>
        <v>6.4434025452109842E-2</v>
      </c>
    </row>
    <row r="10" spans="1:3" ht="60">
      <c r="A10" s="4" t="s">
        <v>473</v>
      </c>
      <c r="B10" s="69">
        <v>4380</v>
      </c>
      <c r="C10" s="64">
        <f>B8/B10</f>
        <v>0.22465753424657534</v>
      </c>
    </row>
    <row r="11" spans="1:3">
      <c r="A11" s="3"/>
      <c r="B11" s="19"/>
      <c r="C11" s="63"/>
    </row>
    <row r="15" spans="1:3" ht="30">
      <c r="A15" s="4" t="s">
        <v>246</v>
      </c>
      <c r="B15" s="3">
        <v>984</v>
      </c>
    </row>
    <row r="16" spans="1:3">
      <c r="A16" s="4" t="s">
        <v>247</v>
      </c>
      <c r="B16" s="19">
        <f>B10-B15</f>
        <v>3396</v>
      </c>
    </row>
    <row r="22" spans="1:2" ht="60">
      <c r="A22" s="4" t="s">
        <v>245</v>
      </c>
      <c r="B22" s="3">
        <v>1443</v>
      </c>
    </row>
    <row r="23" spans="1:2" ht="30">
      <c r="A23" s="4" t="s">
        <v>474</v>
      </c>
      <c r="B23" s="19">
        <f>B9-B22</f>
        <v>20952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2:H19"/>
  <sheetViews>
    <sheetView zoomScale="87" zoomScaleNormal="96" zoomScaleSheetLayoutView="50" workbookViewId="0">
      <selection activeCell="C22" sqref="C22"/>
    </sheetView>
  </sheetViews>
  <sheetFormatPr defaultColWidth="8.85546875" defaultRowHeight="15"/>
  <cols>
    <col min="2" max="2" width="15.42578125" bestFit="1" customWidth="1"/>
    <col min="3" max="3" width="16.28515625" customWidth="1"/>
  </cols>
  <sheetData>
    <row r="2" spans="1:8" ht="15.75">
      <c r="A2" s="196" t="s">
        <v>483</v>
      </c>
      <c r="B2" s="196"/>
      <c r="C2" s="196"/>
      <c r="D2" s="196"/>
      <c r="E2" s="196"/>
      <c r="F2" s="196"/>
      <c r="G2" s="196"/>
    </row>
    <row r="3" spans="1:8" ht="15.75">
      <c r="A3" s="74"/>
      <c r="B3" s="74">
        <v>2025</v>
      </c>
      <c r="C3" s="74"/>
      <c r="D3" s="74"/>
      <c r="E3" s="74"/>
      <c r="F3" s="74"/>
      <c r="G3" s="74"/>
    </row>
    <row r="4" spans="1:8">
      <c r="H4" t="s">
        <v>16</v>
      </c>
    </row>
    <row r="5" spans="1:8" s="1" customFormat="1" ht="30" customHeight="1">
      <c r="A5" s="4"/>
      <c r="B5" s="4" t="s">
        <v>8</v>
      </c>
      <c r="C5" s="4" t="s">
        <v>190</v>
      </c>
      <c r="D5" s="1" t="s">
        <v>44</v>
      </c>
      <c r="G5" s="7" t="s">
        <v>33</v>
      </c>
    </row>
    <row r="6" spans="1:8" s="1" customFormat="1" ht="30" customHeight="1">
      <c r="A6" s="4"/>
      <c r="B6" s="79" t="s">
        <v>363</v>
      </c>
      <c r="C6" s="3" t="s">
        <v>63</v>
      </c>
      <c r="G6" s="7"/>
    </row>
    <row r="7" spans="1:8">
      <c r="A7" s="3">
        <v>2013</v>
      </c>
      <c r="B7" s="3">
        <v>1174</v>
      </c>
      <c r="C7" s="3">
        <v>-1515</v>
      </c>
      <c r="H7" s="5" t="s">
        <v>34</v>
      </c>
    </row>
    <row r="8" spans="1:8">
      <c r="A8" s="3">
        <v>2014</v>
      </c>
      <c r="B8" s="3">
        <v>1126</v>
      </c>
      <c r="C8" s="3">
        <v>-1693</v>
      </c>
    </row>
    <row r="9" spans="1:8">
      <c r="A9" s="3">
        <v>2015</v>
      </c>
      <c r="B9" s="3">
        <v>1226</v>
      </c>
      <c r="C9" s="19">
        <v>-1282.9000000000001</v>
      </c>
    </row>
    <row r="10" spans="1:8">
      <c r="A10" s="3">
        <v>2016</v>
      </c>
      <c r="B10" s="3">
        <v>1297</v>
      </c>
      <c r="C10" s="19">
        <v>-1351.3</v>
      </c>
      <c r="D10" s="47">
        <f>B10/B9-1</f>
        <v>5.7911908646003152E-2</v>
      </c>
    </row>
    <row r="11" spans="1:8">
      <c r="A11" s="3">
        <v>2017</v>
      </c>
      <c r="B11" s="3">
        <v>1337</v>
      </c>
      <c r="C11" s="3">
        <v>-1680</v>
      </c>
      <c r="D11" s="47">
        <f>B11/B10-1</f>
        <v>3.0840400925212119E-2</v>
      </c>
    </row>
    <row r="12" spans="1:8">
      <c r="A12" s="3">
        <v>2018</v>
      </c>
      <c r="B12" s="3">
        <v>1496</v>
      </c>
      <c r="C12" s="3">
        <v>-1588</v>
      </c>
    </row>
    <row r="13" spans="1:8">
      <c r="A13" s="3">
        <v>2019</v>
      </c>
      <c r="B13" s="3">
        <v>1598</v>
      </c>
      <c r="C13" s="3">
        <v>-1709</v>
      </c>
    </row>
    <row r="14" spans="1:8">
      <c r="A14" s="3">
        <v>2020</v>
      </c>
      <c r="B14" s="3">
        <v>1430</v>
      </c>
      <c r="C14" s="3">
        <v>-870</v>
      </c>
    </row>
    <row r="15" spans="1:8">
      <c r="A15" s="3">
        <v>2021</v>
      </c>
      <c r="B15" s="3">
        <v>1779</v>
      </c>
      <c r="C15" s="3">
        <v>-1750</v>
      </c>
    </row>
    <row r="16" spans="1:8">
      <c r="A16" s="3">
        <v>2022</v>
      </c>
      <c r="B16" s="3">
        <v>2088</v>
      </c>
      <c r="C16" s="3">
        <v>-3713</v>
      </c>
    </row>
    <row r="17" spans="1:3">
      <c r="A17" s="3">
        <v>2023</v>
      </c>
      <c r="B17" s="3">
        <v>1834</v>
      </c>
      <c r="C17" s="3">
        <v>-2981</v>
      </c>
    </row>
    <row r="18" spans="1:3">
      <c r="A18" s="3">
        <v>2024</v>
      </c>
      <c r="B18" s="3">
        <v>1717</v>
      </c>
      <c r="C18" s="3">
        <v>-3334</v>
      </c>
    </row>
    <row r="19" spans="1:3">
      <c r="A19" s="3">
        <v>2025</v>
      </c>
      <c r="B19" s="3">
        <v>1811</v>
      </c>
      <c r="C19" s="3">
        <v>-3825</v>
      </c>
    </row>
  </sheetData>
  <mergeCells count="1">
    <mergeCell ref="A2:G2"/>
  </mergeCells>
  <hyperlinks>
    <hyperlink ref="G5" r:id="rId1" xr:uid="{00000000-0004-0000-0D00-000000000000}"/>
  </hyperlinks>
  <pageMargins left="0.7" right="0.7" top="0.75" bottom="0.75" header="0.3" footer="0.3"/>
  <pageSetup paperSize="9" orientation="portrait" r:id="rId2"/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V34"/>
  <sheetViews>
    <sheetView workbookViewId="0">
      <selection activeCell="T21" sqref="T21"/>
    </sheetView>
  </sheetViews>
  <sheetFormatPr defaultColWidth="8.85546875" defaultRowHeight="15"/>
  <cols>
    <col min="1" max="1" width="13.42578125" customWidth="1"/>
    <col min="2" max="2" width="13" customWidth="1"/>
    <col min="3" max="3" width="8.42578125" customWidth="1"/>
    <col min="4" max="4" width="10.85546875" customWidth="1"/>
    <col min="5" max="5" width="13.140625" customWidth="1"/>
    <col min="18" max="18" width="14.42578125" customWidth="1"/>
  </cols>
  <sheetData>
    <row r="1" spans="1:22">
      <c r="A1" t="s">
        <v>16</v>
      </c>
    </row>
    <row r="2" spans="1:22">
      <c r="A2" s="17" t="s">
        <v>268</v>
      </c>
      <c r="B2" s="17">
        <v>2025</v>
      </c>
    </row>
    <row r="4" spans="1:22">
      <c r="A4" s="17" t="s">
        <v>377</v>
      </c>
      <c r="L4" t="s">
        <v>445</v>
      </c>
    </row>
    <row r="5" spans="1:22">
      <c r="A5" t="s">
        <v>453</v>
      </c>
      <c r="L5" s="91" t="s">
        <v>444</v>
      </c>
    </row>
    <row r="9" spans="1:22">
      <c r="A9" s="3"/>
      <c r="B9" s="3"/>
      <c r="C9" s="3">
        <v>2021</v>
      </c>
      <c r="D9" s="3">
        <v>2022</v>
      </c>
      <c r="E9" s="3">
        <v>2023</v>
      </c>
      <c r="F9" s="3">
        <v>2024</v>
      </c>
      <c r="G9" s="3">
        <v>2025</v>
      </c>
    </row>
    <row r="10" spans="1:22">
      <c r="A10" s="4" t="s">
        <v>73</v>
      </c>
      <c r="B10" s="4" t="s">
        <v>188</v>
      </c>
      <c r="C10" s="3">
        <v>18.253</v>
      </c>
      <c r="D10" s="3">
        <v>21.734999999999999</v>
      </c>
      <c r="E10" s="3">
        <v>18.161000000000001</v>
      </c>
      <c r="F10" s="3">
        <v>17.399999999999999</v>
      </c>
      <c r="G10" s="3">
        <v>18.577999999999999</v>
      </c>
    </row>
    <row r="11" spans="1:22" ht="45">
      <c r="A11" s="4" t="s">
        <v>72</v>
      </c>
      <c r="B11" s="4" t="s">
        <v>364</v>
      </c>
      <c r="C11" s="3">
        <v>2.9689999999999999</v>
      </c>
      <c r="D11" s="3">
        <v>3.07</v>
      </c>
      <c r="E11" s="3">
        <v>2.6589999999999998</v>
      </c>
      <c r="F11" s="3">
        <v>2.59</v>
      </c>
      <c r="G11" s="3">
        <v>2.6459999999999999</v>
      </c>
      <c r="S11" s="3"/>
      <c r="T11" s="4" t="s">
        <v>72</v>
      </c>
      <c r="U11" s="1"/>
      <c r="V11" s="189"/>
    </row>
    <row r="12" spans="1:22" ht="30">
      <c r="A12" s="4" t="s">
        <v>189</v>
      </c>
      <c r="B12" s="4" t="s">
        <v>365</v>
      </c>
      <c r="C12" s="97">
        <f>C10-C11</f>
        <v>15.284000000000001</v>
      </c>
      <c r="D12" s="97">
        <f t="shared" ref="D12" si="0">D10-D11</f>
        <v>18.664999999999999</v>
      </c>
      <c r="E12" s="97">
        <f>E10-E11</f>
        <v>15.502000000000002</v>
      </c>
      <c r="F12" s="97">
        <f>F10-F11</f>
        <v>14.809999999999999</v>
      </c>
      <c r="G12" s="97">
        <f>G10-G11</f>
        <v>15.931999999999999</v>
      </c>
      <c r="S12" s="3">
        <v>2018</v>
      </c>
      <c r="T12" s="65">
        <v>2.381703946</v>
      </c>
    </row>
    <row r="13" spans="1:22">
      <c r="S13" s="3">
        <v>2019</v>
      </c>
      <c r="T13" s="3">
        <v>2.3559999999999999</v>
      </c>
    </row>
    <row r="14" spans="1:22">
      <c r="S14" s="3">
        <v>2020</v>
      </c>
      <c r="T14" s="3">
        <v>2.2570000000000001</v>
      </c>
    </row>
    <row r="15" spans="1:22">
      <c r="S15" s="3">
        <v>2021</v>
      </c>
      <c r="T15" s="3">
        <v>2.9689999999999999</v>
      </c>
    </row>
    <row r="16" spans="1:22">
      <c r="S16" s="3">
        <v>2022</v>
      </c>
      <c r="T16" s="190">
        <v>3.3079999999999998</v>
      </c>
    </row>
    <row r="17" spans="1:20">
      <c r="S17" s="3">
        <v>2023</v>
      </c>
      <c r="T17" s="65">
        <v>2.6589999999999998</v>
      </c>
    </row>
    <row r="18" spans="1:20">
      <c r="S18" s="3">
        <v>2024</v>
      </c>
      <c r="T18" s="3">
        <v>2.59</v>
      </c>
    </row>
    <row r="19" spans="1:20">
      <c r="S19" s="3">
        <v>2025</v>
      </c>
      <c r="T19" s="3">
        <v>2.645</v>
      </c>
    </row>
    <row r="28" spans="1:20">
      <c r="A28" s="17" t="s">
        <v>378</v>
      </c>
      <c r="B28" s="17"/>
    </row>
    <row r="29" spans="1:20">
      <c r="A29" t="s">
        <v>454</v>
      </c>
    </row>
    <row r="31" spans="1:20">
      <c r="A31" s="3"/>
      <c r="B31" s="3"/>
      <c r="C31" s="3">
        <v>2024</v>
      </c>
      <c r="D31" s="3">
        <v>2025</v>
      </c>
    </row>
    <row r="32" spans="1:20">
      <c r="A32" s="4" t="s">
        <v>209</v>
      </c>
      <c r="B32" s="4" t="s">
        <v>457</v>
      </c>
      <c r="C32" s="3">
        <v>20.734000000000002</v>
      </c>
      <c r="D32" s="3">
        <v>22.4</v>
      </c>
    </row>
    <row r="33" spans="1:4" ht="45">
      <c r="A33" s="4" t="s">
        <v>210</v>
      </c>
      <c r="B33" s="4" t="s">
        <v>366</v>
      </c>
      <c r="C33" s="3">
        <v>0.873</v>
      </c>
      <c r="D33" s="3">
        <v>0.83399999999999996</v>
      </c>
    </row>
    <row r="34" spans="1:4" ht="30">
      <c r="A34" s="4" t="s">
        <v>211</v>
      </c>
      <c r="B34" s="4" t="s">
        <v>212</v>
      </c>
      <c r="C34" s="98">
        <f>C32-C33</f>
        <v>19.861000000000001</v>
      </c>
      <c r="D34" s="98">
        <f>D32-D33</f>
        <v>21.565999999999999</v>
      </c>
    </row>
  </sheetData>
  <hyperlinks>
    <hyperlink ref="L5" r:id="rId1" xr:uid="{42BFDCDC-32D5-4F2E-833B-21299E39D4A0}"/>
  </hyperlinks>
  <pageMargins left="0.7" right="0.7" top="0.75" bottom="0.75" header="0.3" footer="0.3"/>
  <pageSetup paperSize="9" orientation="portrait" r:id="rId2"/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M36"/>
  <sheetViews>
    <sheetView zoomScaleNormal="100" workbookViewId="0">
      <selection activeCell="AC24" sqref="AC24"/>
    </sheetView>
  </sheetViews>
  <sheetFormatPr defaultColWidth="8.85546875" defaultRowHeight="15"/>
  <cols>
    <col min="1" max="1" width="18.28515625" customWidth="1"/>
    <col min="2" max="2" width="24.140625" customWidth="1"/>
    <col min="3" max="3" width="11" customWidth="1"/>
    <col min="4" max="8" width="14.42578125" customWidth="1"/>
    <col min="9" max="12" width="7.42578125" customWidth="1"/>
    <col min="13" max="13" width="8.7109375" customWidth="1"/>
    <col min="14" max="14" width="8.85546875" customWidth="1"/>
    <col min="15" max="15" width="9.42578125" customWidth="1"/>
    <col min="16" max="16" width="6.7109375" customWidth="1"/>
    <col min="17" max="17" width="7.28515625" customWidth="1"/>
    <col min="19" max="19" width="8.28515625" customWidth="1"/>
    <col min="20" max="20" width="7.28515625" customWidth="1"/>
    <col min="21" max="21" width="8.85546875" customWidth="1"/>
  </cols>
  <sheetData>
    <row r="1" spans="1:13">
      <c r="A1" t="s">
        <v>235</v>
      </c>
    </row>
    <row r="2" spans="1:13">
      <c r="A2" s="146" t="s">
        <v>269</v>
      </c>
      <c r="B2" s="146">
        <v>2025</v>
      </c>
    </row>
    <row r="3" spans="1:13">
      <c r="A3" s="17"/>
      <c r="B3" s="17"/>
    </row>
    <row r="4" spans="1:13">
      <c r="A4" s="147" t="s">
        <v>236</v>
      </c>
    </row>
    <row r="6" spans="1:13">
      <c r="A6" s="51" t="s">
        <v>274</v>
      </c>
      <c r="B6" s="66" t="s">
        <v>275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41">
        <v>2024</v>
      </c>
      <c r="L6" s="11">
        <v>2025</v>
      </c>
      <c r="M6" s="143"/>
    </row>
    <row r="7" spans="1:13">
      <c r="A7" s="8" t="s">
        <v>2</v>
      </c>
      <c r="B7" s="8" t="s">
        <v>69</v>
      </c>
      <c r="C7" s="10">
        <v>48.763242499999997</v>
      </c>
      <c r="D7" s="10">
        <v>55</v>
      </c>
      <c r="E7" s="10">
        <v>64</v>
      </c>
      <c r="F7" s="10">
        <v>46</v>
      </c>
      <c r="G7" s="10">
        <v>40</v>
      </c>
      <c r="H7" s="10">
        <v>57</v>
      </c>
      <c r="I7" s="133">
        <v>66</v>
      </c>
      <c r="J7" s="10">
        <v>21</v>
      </c>
      <c r="K7" s="142">
        <v>38</v>
      </c>
      <c r="L7" s="3">
        <v>35</v>
      </c>
      <c r="M7" s="144"/>
    </row>
    <row r="8" spans="1:13">
      <c r="A8" s="8" t="s">
        <v>4</v>
      </c>
      <c r="B8" s="8" t="s">
        <v>367</v>
      </c>
      <c r="C8" s="10">
        <v>40.593307000000003</v>
      </c>
      <c r="D8" s="10">
        <v>42</v>
      </c>
      <c r="E8" s="10">
        <v>46</v>
      </c>
      <c r="F8" s="10">
        <v>39</v>
      </c>
      <c r="G8" s="10">
        <v>40</v>
      </c>
      <c r="H8" s="10">
        <v>58</v>
      </c>
      <c r="I8" s="10">
        <v>70</v>
      </c>
      <c r="J8" s="10">
        <v>67</v>
      </c>
      <c r="K8" s="142">
        <v>66</v>
      </c>
      <c r="L8" s="3">
        <v>77</v>
      </c>
      <c r="M8" s="144"/>
    </row>
    <row r="9" spans="1:13" ht="26.25">
      <c r="A9" s="8" t="s">
        <v>12</v>
      </c>
      <c r="B9" s="8" t="s">
        <v>264</v>
      </c>
      <c r="C9" s="10">
        <v>69.063824999999994</v>
      </c>
      <c r="D9" s="10">
        <v>73</v>
      </c>
      <c r="E9" s="10">
        <v>84</v>
      </c>
      <c r="F9" s="10">
        <v>69</v>
      </c>
      <c r="G9" s="10">
        <v>68</v>
      </c>
      <c r="H9" s="10">
        <v>89</v>
      </c>
      <c r="I9" s="133">
        <v>114</v>
      </c>
      <c r="J9" s="10">
        <v>77</v>
      </c>
      <c r="K9" s="142">
        <v>88</v>
      </c>
      <c r="L9" s="3">
        <v>61</v>
      </c>
      <c r="M9" s="144"/>
    </row>
    <row r="10" spans="1:13">
      <c r="A10" s="8" t="s">
        <v>11</v>
      </c>
      <c r="B10" s="8" t="s">
        <v>68</v>
      </c>
      <c r="C10" s="10">
        <v>116.30475300000001</v>
      </c>
      <c r="D10" s="10">
        <v>129</v>
      </c>
      <c r="E10" s="10">
        <v>199</v>
      </c>
      <c r="F10" s="10">
        <v>151</v>
      </c>
      <c r="G10" s="10">
        <v>79</v>
      </c>
      <c r="H10" s="10">
        <v>93</v>
      </c>
      <c r="I10" s="10">
        <v>155</v>
      </c>
      <c r="J10" s="10">
        <v>170</v>
      </c>
      <c r="K10" s="142">
        <v>176</v>
      </c>
      <c r="L10" s="3">
        <v>121</v>
      </c>
      <c r="M10" s="144"/>
    </row>
    <row r="11" spans="1:13" ht="26.25">
      <c r="A11" s="8" t="s">
        <v>9</v>
      </c>
      <c r="B11" s="8" t="s">
        <v>65</v>
      </c>
      <c r="C11" s="10">
        <v>242.00270900000001</v>
      </c>
      <c r="D11" s="10">
        <v>254</v>
      </c>
      <c r="E11" s="10">
        <v>270</v>
      </c>
      <c r="F11" s="10">
        <v>267</v>
      </c>
      <c r="G11" s="10">
        <v>243</v>
      </c>
      <c r="H11" s="10">
        <v>293</v>
      </c>
      <c r="I11" s="10">
        <v>230</v>
      </c>
      <c r="J11" s="10">
        <v>206</v>
      </c>
      <c r="K11" s="142">
        <v>200</v>
      </c>
      <c r="L11" s="3">
        <v>201</v>
      </c>
      <c r="M11" s="144"/>
    </row>
    <row r="12" spans="1:13">
      <c r="A12" s="8" t="s">
        <v>1</v>
      </c>
      <c r="B12" s="8" t="s">
        <v>67</v>
      </c>
      <c r="C12" s="10">
        <v>128.283897</v>
      </c>
      <c r="D12" s="10">
        <v>159</v>
      </c>
      <c r="E12" s="10">
        <v>155</v>
      </c>
      <c r="F12" s="10">
        <v>166</v>
      </c>
      <c r="G12" s="10">
        <v>161</v>
      </c>
      <c r="H12" s="10">
        <v>214</v>
      </c>
      <c r="I12" s="133">
        <v>294</v>
      </c>
      <c r="J12" s="10">
        <v>257</v>
      </c>
      <c r="K12" s="142">
        <v>236</v>
      </c>
      <c r="L12" s="3">
        <v>270</v>
      </c>
      <c r="M12" s="144"/>
    </row>
    <row r="13" spans="1:13">
      <c r="A13" s="8" t="s">
        <v>3</v>
      </c>
      <c r="B13" s="8" t="s">
        <v>70</v>
      </c>
      <c r="C13" s="9">
        <v>44.092871000000002</v>
      </c>
      <c r="D13" s="9">
        <v>65</v>
      </c>
      <c r="E13" s="9">
        <v>84</v>
      </c>
      <c r="F13" s="9">
        <v>111</v>
      </c>
      <c r="G13" s="9">
        <v>124</v>
      </c>
      <c r="H13" s="9">
        <v>158</v>
      </c>
      <c r="I13" s="10">
        <v>218</v>
      </c>
      <c r="J13" s="10">
        <v>252</v>
      </c>
      <c r="K13" s="142">
        <v>242</v>
      </c>
      <c r="L13" s="3">
        <v>247</v>
      </c>
      <c r="M13" s="144"/>
    </row>
    <row r="14" spans="1:13">
      <c r="A14" s="8" t="s">
        <v>0</v>
      </c>
      <c r="B14" s="8" t="s">
        <v>66</v>
      </c>
      <c r="C14" s="10">
        <v>241.83742899999999</v>
      </c>
      <c r="D14" s="10">
        <v>297</v>
      </c>
      <c r="E14" s="10">
        <v>319</v>
      </c>
      <c r="F14" s="10">
        <v>300</v>
      </c>
      <c r="G14" s="10">
        <v>298</v>
      </c>
      <c r="H14" s="10">
        <v>452</v>
      </c>
      <c r="I14" s="10">
        <v>402</v>
      </c>
      <c r="J14" s="10">
        <v>239</v>
      </c>
      <c r="K14" s="142">
        <v>248</v>
      </c>
      <c r="L14" s="3">
        <v>273</v>
      </c>
      <c r="M14" s="144"/>
    </row>
    <row r="15" spans="1:13">
      <c r="A15" s="8" t="s">
        <v>51</v>
      </c>
      <c r="B15" s="8" t="s">
        <v>208</v>
      </c>
      <c r="C15" s="10">
        <v>112.018372</v>
      </c>
      <c r="D15" s="10">
        <v>130</v>
      </c>
      <c r="E15" s="10">
        <v>141</v>
      </c>
      <c r="F15" s="10">
        <v>158</v>
      </c>
      <c r="G15" s="10">
        <v>191</v>
      </c>
      <c r="H15" s="10">
        <v>277</v>
      </c>
      <c r="I15" s="10">
        <v>325</v>
      </c>
      <c r="J15" s="10">
        <v>255</v>
      </c>
      <c r="K15" s="142">
        <v>250</v>
      </c>
      <c r="L15" s="3">
        <v>284</v>
      </c>
      <c r="M15" s="144"/>
    </row>
    <row r="16" spans="1:13" ht="39">
      <c r="A16" s="8" t="s">
        <v>10</v>
      </c>
      <c r="B16" s="8" t="s">
        <v>368</v>
      </c>
      <c r="C16" s="10">
        <v>302.75789500000002</v>
      </c>
      <c r="D16" s="10">
        <v>319</v>
      </c>
      <c r="E16" s="10">
        <v>394</v>
      </c>
      <c r="F16" s="10">
        <v>416</v>
      </c>
      <c r="G16" s="10">
        <v>373</v>
      </c>
      <c r="H16" s="10">
        <v>477</v>
      </c>
      <c r="I16" s="10">
        <v>540</v>
      </c>
      <c r="J16" s="10">
        <v>398</v>
      </c>
      <c r="K16" s="142">
        <v>329</v>
      </c>
      <c r="L16" s="3">
        <v>362</v>
      </c>
      <c r="M16" s="144"/>
    </row>
    <row r="17" spans="1:13" ht="26.25">
      <c r="A17" s="8" t="s">
        <v>35</v>
      </c>
      <c r="B17" s="8" t="s">
        <v>64</v>
      </c>
      <c r="C17" s="10">
        <v>274.32636600000001</v>
      </c>
      <c r="D17" s="10">
        <v>294</v>
      </c>
      <c r="E17" s="10">
        <v>311</v>
      </c>
      <c r="F17" s="10">
        <v>321</v>
      </c>
      <c r="G17" s="10">
        <v>343</v>
      </c>
      <c r="H17" s="10">
        <v>438</v>
      </c>
      <c r="I17" s="10">
        <v>510</v>
      </c>
      <c r="J17" s="10">
        <v>378</v>
      </c>
      <c r="K17" s="142">
        <v>379</v>
      </c>
      <c r="L17" s="3">
        <v>405</v>
      </c>
      <c r="M17" s="144"/>
    </row>
    <row r="18" spans="1:13">
      <c r="I18" s="13"/>
      <c r="J18" s="13"/>
    </row>
    <row r="22" spans="1:13">
      <c r="A22" s="148" t="s">
        <v>237</v>
      </c>
    </row>
    <row r="24" spans="1:13">
      <c r="A24" s="51" t="s">
        <v>276</v>
      </c>
      <c r="B24" s="51" t="s">
        <v>277</v>
      </c>
      <c r="C24" s="95">
        <v>2016</v>
      </c>
      <c r="D24" s="95">
        <v>2017</v>
      </c>
      <c r="E24" s="95">
        <v>2018</v>
      </c>
      <c r="F24" s="11">
        <v>2019</v>
      </c>
      <c r="G24" s="11">
        <v>2020</v>
      </c>
      <c r="H24" s="95">
        <v>2021</v>
      </c>
      <c r="I24" s="95">
        <v>2022</v>
      </c>
      <c r="J24" s="11">
        <v>2023</v>
      </c>
      <c r="K24" s="141">
        <v>2024</v>
      </c>
      <c r="L24" s="11">
        <v>2025</v>
      </c>
    </row>
    <row r="25" spans="1:13">
      <c r="A25" s="45" t="s">
        <v>242</v>
      </c>
      <c r="B25" s="3" t="s">
        <v>369</v>
      </c>
      <c r="C25" s="3">
        <v>9</v>
      </c>
      <c r="D25" s="3">
        <v>11</v>
      </c>
      <c r="E25" s="3">
        <v>13</v>
      </c>
      <c r="F25" s="3">
        <v>14</v>
      </c>
      <c r="G25" s="3">
        <v>14</v>
      </c>
      <c r="H25" s="3">
        <v>18</v>
      </c>
      <c r="I25" s="3">
        <v>27</v>
      </c>
      <c r="J25" s="3">
        <v>21</v>
      </c>
      <c r="K25" s="145">
        <v>24</v>
      </c>
      <c r="L25" s="3">
        <v>29</v>
      </c>
    </row>
    <row r="26" spans="1:13">
      <c r="A26" s="45" t="s">
        <v>51</v>
      </c>
      <c r="B26" s="3" t="s">
        <v>208</v>
      </c>
      <c r="C26" s="3"/>
      <c r="D26" s="3"/>
      <c r="E26" s="3"/>
      <c r="F26" s="3"/>
      <c r="G26" s="3">
        <v>16</v>
      </c>
      <c r="H26" s="3">
        <v>26</v>
      </c>
      <c r="I26" s="3">
        <v>32</v>
      </c>
      <c r="J26" s="3">
        <v>21</v>
      </c>
      <c r="K26" s="145">
        <v>26</v>
      </c>
      <c r="L26" s="3">
        <v>20</v>
      </c>
    </row>
    <row r="27" spans="1:13">
      <c r="A27" s="45" t="s">
        <v>240</v>
      </c>
      <c r="B27" s="4" t="s">
        <v>370</v>
      </c>
      <c r="C27" s="4">
        <v>18</v>
      </c>
      <c r="D27" s="3">
        <v>20</v>
      </c>
      <c r="E27" s="3">
        <v>22</v>
      </c>
      <c r="F27" s="3">
        <v>21</v>
      </c>
      <c r="G27" s="3">
        <v>23</v>
      </c>
      <c r="H27" s="3">
        <v>31</v>
      </c>
      <c r="I27" s="3">
        <v>35</v>
      </c>
      <c r="J27" s="3">
        <v>29</v>
      </c>
      <c r="K27" s="145">
        <v>28</v>
      </c>
      <c r="L27" s="3">
        <v>20</v>
      </c>
    </row>
    <row r="28" spans="1:13">
      <c r="A28" s="45" t="s">
        <v>241</v>
      </c>
      <c r="B28" s="3" t="s">
        <v>243</v>
      </c>
      <c r="C28" s="3">
        <v>14</v>
      </c>
      <c r="D28" s="3">
        <v>15</v>
      </c>
      <c r="E28" s="3">
        <v>12</v>
      </c>
      <c r="F28" s="3">
        <v>26</v>
      </c>
      <c r="G28" s="3">
        <v>19</v>
      </c>
      <c r="H28" s="3">
        <v>27</v>
      </c>
      <c r="I28" s="3">
        <v>34</v>
      </c>
      <c r="J28" s="3">
        <v>43</v>
      </c>
      <c r="K28" s="145">
        <v>47</v>
      </c>
      <c r="L28" s="3">
        <v>45</v>
      </c>
    </row>
    <row r="29" spans="1:13">
      <c r="A29" s="45" t="s">
        <v>4</v>
      </c>
      <c r="B29" s="3" t="s">
        <v>367</v>
      </c>
      <c r="C29" s="3"/>
      <c r="D29" s="3"/>
      <c r="E29" s="3"/>
      <c r="F29" s="3"/>
      <c r="G29" s="3">
        <v>24</v>
      </c>
      <c r="H29" s="3">
        <v>34</v>
      </c>
      <c r="I29" s="3">
        <v>44</v>
      </c>
      <c r="J29" s="3">
        <v>46</v>
      </c>
      <c r="K29" s="145">
        <v>41</v>
      </c>
      <c r="L29" s="3">
        <v>43</v>
      </c>
    </row>
    <row r="30" spans="1:13">
      <c r="A30" s="45" t="s">
        <v>239</v>
      </c>
      <c r="B30" s="4" t="s">
        <v>371</v>
      </c>
      <c r="C30" s="4">
        <v>18</v>
      </c>
      <c r="D30" s="3">
        <v>22</v>
      </c>
      <c r="E30" s="3">
        <v>27</v>
      </c>
      <c r="F30" s="3">
        <v>27</v>
      </c>
      <c r="G30" s="3">
        <v>27</v>
      </c>
      <c r="H30" s="3">
        <v>39</v>
      </c>
      <c r="I30" s="3">
        <v>46</v>
      </c>
      <c r="J30" s="3">
        <v>35</v>
      </c>
      <c r="K30" s="145">
        <v>33</v>
      </c>
      <c r="L30" s="3">
        <v>32</v>
      </c>
    </row>
    <row r="31" spans="1:13">
      <c r="A31" s="45" t="s">
        <v>238</v>
      </c>
      <c r="B31" s="3" t="s">
        <v>373</v>
      </c>
      <c r="C31" s="3">
        <v>108</v>
      </c>
      <c r="D31" s="3">
        <v>110</v>
      </c>
      <c r="E31" s="3">
        <v>115</v>
      </c>
      <c r="F31" s="3">
        <v>115</v>
      </c>
      <c r="G31" s="3">
        <v>100</v>
      </c>
      <c r="H31" s="3">
        <v>110</v>
      </c>
      <c r="I31" s="3">
        <v>50</v>
      </c>
      <c r="J31" s="3">
        <v>40</v>
      </c>
      <c r="K31" s="145">
        <v>39</v>
      </c>
      <c r="L31" s="3">
        <v>36</v>
      </c>
    </row>
    <row r="32" spans="1:13" ht="30">
      <c r="A32" s="45" t="s">
        <v>35</v>
      </c>
      <c r="B32" s="4" t="s">
        <v>64</v>
      </c>
      <c r="C32" s="4">
        <v>30</v>
      </c>
      <c r="D32" s="3">
        <v>39</v>
      </c>
      <c r="E32" s="3">
        <v>41</v>
      </c>
      <c r="F32" s="3">
        <v>42</v>
      </c>
      <c r="G32" s="3">
        <v>39</v>
      </c>
      <c r="H32" s="3">
        <v>54</v>
      </c>
      <c r="I32" s="3">
        <v>64</v>
      </c>
      <c r="J32" s="3">
        <v>39</v>
      </c>
      <c r="K32" s="145">
        <v>39</v>
      </c>
      <c r="L32" s="3">
        <v>30</v>
      </c>
    </row>
    <row r="33" spans="1:12" ht="30">
      <c r="A33" s="45" t="s">
        <v>9</v>
      </c>
      <c r="B33" s="4" t="s">
        <v>372</v>
      </c>
      <c r="C33" s="4">
        <v>55</v>
      </c>
      <c r="D33" s="3">
        <v>61</v>
      </c>
      <c r="E33" s="3">
        <v>58</v>
      </c>
      <c r="F33" s="3">
        <v>62</v>
      </c>
      <c r="G33" s="3">
        <v>57</v>
      </c>
      <c r="H33" s="3">
        <v>66</v>
      </c>
      <c r="I33" s="3">
        <v>73</v>
      </c>
      <c r="J33" s="3">
        <v>62</v>
      </c>
      <c r="K33" s="145">
        <v>73</v>
      </c>
      <c r="L33" s="3">
        <v>65</v>
      </c>
    </row>
    <row r="34" spans="1:12">
      <c r="A34" s="102" t="s">
        <v>3</v>
      </c>
      <c r="B34" s="103" t="s">
        <v>70</v>
      </c>
      <c r="C34" s="103">
        <v>30</v>
      </c>
      <c r="D34" s="103">
        <v>38</v>
      </c>
      <c r="E34" s="103">
        <v>47</v>
      </c>
      <c r="F34" s="103">
        <v>40</v>
      </c>
      <c r="G34" s="103">
        <v>33</v>
      </c>
      <c r="H34" s="3">
        <v>57</v>
      </c>
      <c r="I34" s="3">
        <v>96</v>
      </c>
      <c r="J34" s="3">
        <v>39</v>
      </c>
      <c r="K34" s="145">
        <v>48</v>
      </c>
      <c r="L34" s="3">
        <v>48</v>
      </c>
    </row>
    <row r="35" spans="1:12">
      <c r="A35" s="45" t="s">
        <v>11</v>
      </c>
      <c r="B35" s="4" t="s">
        <v>68</v>
      </c>
      <c r="C35" s="3">
        <v>19</v>
      </c>
      <c r="D35" s="3">
        <v>21</v>
      </c>
      <c r="E35" s="3">
        <v>28</v>
      </c>
      <c r="F35" s="3">
        <v>32</v>
      </c>
      <c r="G35" s="3">
        <v>45</v>
      </c>
      <c r="H35" s="3">
        <v>74</v>
      </c>
      <c r="I35" s="3">
        <v>101</v>
      </c>
      <c r="J35" s="3">
        <v>79</v>
      </c>
      <c r="K35" s="145">
        <v>63</v>
      </c>
      <c r="L35" s="3">
        <v>56</v>
      </c>
    </row>
    <row r="36" spans="1:12">
      <c r="A36" s="45" t="s">
        <v>0</v>
      </c>
      <c r="B36" s="3" t="s">
        <v>66</v>
      </c>
      <c r="C36" s="3">
        <v>224</v>
      </c>
      <c r="D36" s="3">
        <v>267</v>
      </c>
      <c r="E36" s="3">
        <v>309</v>
      </c>
      <c r="F36" s="3">
        <v>283</v>
      </c>
      <c r="G36" s="3">
        <v>300</v>
      </c>
      <c r="H36" s="3">
        <v>566</v>
      </c>
      <c r="I36" s="3">
        <v>480</v>
      </c>
      <c r="J36" s="3">
        <v>249</v>
      </c>
      <c r="K36" s="145">
        <v>298</v>
      </c>
      <c r="L36" s="3">
        <v>320</v>
      </c>
    </row>
  </sheetData>
  <autoFilter ref="A6:L17" xr:uid="{00000000-0001-0000-0F00-000000000000}">
    <sortState xmlns:xlrd2="http://schemas.microsoft.com/office/spreadsheetml/2017/richdata2" ref="A7:L17">
      <sortCondition ref="L6:L17"/>
    </sortState>
  </autoFilter>
  <sortState xmlns:xlrd2="http://schemas.microsoft.com/office/spreadsheetml/2017/richdata2" ref="A7:E17">
    <sortCondition ref="E7"/>
  </sortState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2:F40"/>
  <sheetViews>
    <sheetView topLeftCell="A19" zoomScale="125" zoomScaleNormal="87" zoomScalePageLayoutView="70" workbookViewId="0">
      <selection activeCell="I57" sqref="I57"/>
    </sheetView>
  </sheetViews>
  <sheetFormatPr defaultColWidth="9.140625" defaultRowHeight="12.75"/>
  <cols>
    <col min="1" max="1" width="19.28515625" style="85" customWidth="1"/>
    <col min="2" max="2" width="14.7109375" style="85" customWidth="1"/>
    <col min="3" max="3" width="16.85546875" style="85" customWidth="1"/>
    <col min="4" max="4" width="4.42578125" style="85" bestFit="1" customWidth="1"/>
    <col min="5" max="6" width="9.140625" style="85"/>
    <col min="7" max="7" width="10.28515625" style="85" bestFit="1" customWidth="1"/>
    <col min="8" max="16384" width="9.140625" style="85"/>
  </cols>
  <sheetData>
    <row r="2" spans="1:6" ht="15.75">
      <c r="A2" s="93" t="s">
        <v>484</v>
      </c>
      <c r="B2" s="93"/>
    </row>
    <row r="3" spans="1:6">
      <c r="E3" s="85" t="s">
        <v>16</v>
      </c>
    </row>
    <row r="4" spans="1:6">
      <c r="A4" s="92" t="s">
        <v>269</v>
      </c>
      <c r="B4" s="92">
        <v>2025</v>
      </c>
    </row>
    <row r="5" spans="1:6" ht="15">
      <c r="F5" s="91" t="s">
        <v>389</v>
      </c>
    </row>
    <row r="6" spans="1:6" ht="15">
      <c r="F6" s="86" t="s">
        <v>388</v>
      </c>
    </row>
    <row r="8" spans="1:6">
      <c r="A8" s="153"/>
      <c r="B8" s="87"/>
      <c r="C8" s="153">
        <v>2024</v>
      </c>
      <c r="D8" s="87"/>
    </row>
    <row r="9" spans="1:6" ht="15">
      <c r="A9" s="3" t="s">
        <v>36</v>
      </c>
      <c r="B9" s="155" t="s">
        <v>182</v>
      </c>
      <c r="C9" s="58">
        <v>357489667</v>
      </c>
      <c r="D9" s="152">
        <f>C9/C21</f>
        <v>0.13800742017357071</v>
      </c>
    </row>
    <row r="10" spans="1:6" ht="15">
      <c r="A10" s="3" t="s">
        <v>37</v>
      </c>
      <c r="B10" s="155" t="s">
        <v>183</v>
      </c>
      <c r="C10" s="58">
        <v>326690483</v>
      </c>
      <c r="D10" s="152">
        <f>C10/C21</f>
        <v>0.12611752147255142</v>
      </c>
    </row>
    <row r="11" spans="1:6" ht="15">
      <c r="A11" s="3" t="s">
        <v>39</v>
      </c>
      <c r="B11" s="155" t="s">
        <v>387</v>
      </c>
      <c r="C11" s="58">
        <v>274909270</v>
      </c>
      <c r="D11" s="152">
        <f>C11/C21</f>
        <v>0.10612759650616586</v>
      </c>
    </row>
    <row r="12" spans="1:6" ht="15">
      <c r="A12" s="79" t="s">
        <v>386</v>
      </c>
      <c r="B12" s="155" t="s">
        <v>385</v>
      </c>
      <c r="C12" s="58">
        <v>251643914</v>
      </c>
      <c r="D12" s="152">
        <f>C12/C21</f>
        <v>9.7146101214499972E-2</v>
      </c>
    </row>
    <row r="13" spans="1:6" ht="15">
      <c r="A13" s="79" t="s">
        <v>38</v>
      </c>
      <c r="B13" s="155" t="s">
        <v>184</v>
      </c>
      <c r="C13" s="58">
        <v>191381880</v>
      </c>
      <c r="D13" s="152">
        <f>C13/C21</f>
        <v>7.3882190073952234E-2</v>
      </c>
    </row>
    <row r="14" spans="1:6" ht="15">
      <c r="A14" s="156" t="s">
        <v>455</v>
      </c>
      <c r="B14" s="155" t="s">
        <v>461</v>
      </c>
      <c r="C14" s="58">
        <v>171907464</v>
      </c>
      <c r="D14" s="152">
        <f>C14/C21</f>
        <v>6.636417162575213E-2</v>
      </c>
    </row>
    <row r="15" spans="1:6" ht="15">
      <c r="A15" s="156" t="s">
        <v>405</v>
      </c>
      <c r="B15" s="155" t="s">
        <v>384</v>
      </c>
      <c r="C15" s="58">
        <v>115801515</v>
      </c>
      <c r="D15" s="152">
        <f>C15/C21</f>
        <v>4.4704700058760163E-2</v>
      </c>
    </row>
    <row r="16" spans="1:6" ht="15">
      <c r="A16" s="156" t="s">
        <v>406</v>
      </c>
      <c r="B16" s="92" t="s">
        <v>407</v>
      </c>
      <c r="C16" s="58">
        <v>104760955</v>
      </c>
      <c r="D16" s="152">
        <f>C16/C21</f>
        <v>4.0442537139037178E-2</v>
      </c>
    </row>
    <row r="17" spans="1:4" ht="15">
      <c r="A17" s="156" t="s">
        <v>40</v>
      </c>
      <c r="B17" s="155" t="s">
        <v>181</v>
      </c>
      <c r="C17" s="58">
        <v>96033434</v>
      </c>
      <c r="D17" s="152">
        <f>C17/C21</f>
        <v>3.7073313441389262E-2</v>
      </c>
    </row>
    <row r="18" spans="1:4" ht="15">
      <c r="A18" s="156" t="s">
        <v>383</v>
      </c>
      <c r="B18" s="155" t="s">
        <v>382</v>
      </c>
      <c r="C18" s="58">
        <v>93840765</v>
      </c>
      <c r="D18" s="152">
        <f>C18/C21</f>
        <v>3.6226842564275594E-2</v>
      </c>
    </row>
    <row r="19" spans="1:4" ht="15">
      <c r="A19" s="156"/>
      <c r="B19" s="155"/>
      <c r="C19" s="154"/>
      <c r="D19" s="89"/>
    </row>
    <row r="20" spans="1:4" ht="15">
      <c r="A20" s="88" t="s">
        <v>381</v>
      </c>
      <c r="B20" s="88" t="s">
        <v>380</v>
      </c>
      <c r="C20" s="90">
        <f>C21-(SUM(C9:C18))</f>
        <v>605906204</v>
      </c>
      <c r="D20" s="89">
        <f>C20/C21</f>
        <v>0.23390760573004549</v>
      </c>
    </row>
    <row r="21" spans="1:4">
      <c r="A21" s="88" t="s">
        <v>379</v>
      </c>
      <c r="B21" s="88"/>
      <c r="C21" s="139">
        <v>2590365551</v>
      </c>
      <c r="D21" s="87"/>
    </row>
    <row r="23" spans="1:4">
      <c r="C23" s="88">
        <v>2025</v>
      </c>
    </row>
    <row r="24" spans="1:4" ht="15">
      <c r="A24" s="3" t="s">
        <v>36</v>
      </c>
      <c r="B24" s="88" t="s">
        <v>182</v>
      </c>
      <c r="C24" s="191">
        <v>328722776</v>
      </c>
      <c r="D24" s="194">
        <f>C24/C36</f>
        <v>0.12426391668415168</v>
      </c>
    </row>
    <row r="25" spans="1:4" ht="15">
      <c r="A25" s="3" t="s">
        <v>37</v>
      </c>
      <c r="B25" s="88" t="s">
        <v>183</v>
      </c>
      <c r="C25" s="191">
        <v>303830766</v>
      </c>
      <c r="D25" s="194">
        <f>C25/C36</f>
        <v>0.11485422900026247</v>
      </c>
    </row>
    <row r="26" spans="1:4" ht="15">
      <c r="A26" s="3" t="s">
        <v>39</v>
      </c>
      <c r="B26" s="88" t="s">
        <v>387</v>
      </c>
      <c r="C26" s="191">
        <v>278947096</v>
      </c>
      <c r="D26" s="194">
        <f>C26/C36</f>
        <v>0.10544769400654508</v>
      </c>
    </row>
    <row r="27" spans="1:4" ht="15">
      <c r="A27" s="79" t="s">
        <v>386</v>
      </c>
      <c r="B27" s="88" t="s">
        <v>385</v>
      </c>
      <c r="C27" s="191">
        <v>254778204</v>
      </c>
      <c r="D27" s="194">
        <f>C27/C36</f>
        <v>9.6311359681368114E-2</v>
      </c>
    </row>
    <row r="28" spans="1:4" ht="15">
      <c r="A28" s="79" t="s">
        <v>38</v>
      </c>
      <c r="B28" s="88" t="s">
        <v>184</v>
      </c>
      <c r="C28" s="192">
        <v>180248806</v>
      </c>
      <c r="D28" s="194">
        <f>C28/C36</f>
        <v>6.8137726517622926E-2</v>
      </c>
    </row>
    <row r="29" spans="1:4" ht="15">
      <c r="A29" s="156" t="s">
        <v>455</v>
      </c>
      <c r="B29" s="88" t="s">
        <v>461</v>
      </c>
      <c r="C29" s="191">
        <v>179888960</v>
      </c>
      <c r="D29" s="194">
        <f>C29/C36</f>
        <v>6.8001697387219368E-2</v>
      </c>
    </row>
    <row r="30" spans="1:4" ht="15">
      <c r="A30" s="156" t="s">
        <v>405</v>
      </c>
      <c r="B30" s="88" t="s">
        <v>384</v>
      </c>
      <c r="C30" s="191">
        <v>155978156</v>
      </c>
      <c r="D30" s="194">
        <f>C30/C36</f>
        <v>5.8962925592145811E-2</v>
      </c>
    </row>
    <row r="31" spans="1:4" ht="15">
      <c r="A31" s="156" t="s">
        <v>406</v>
      </c>
      <c r="B31" s="88" t="s">
        <v>407</v>
      </c>
      <c r="C31" s="191">
        <v>132876128</v>
      </c>
      <c r="D31" s="194">
        <f>C31/C36</f>
        <v>5.0229887627575506E-2</v>
      </c>
    </row>
    <row r="32" spans="1:4" ht="15">
      <c r="A32" s="156" t="s">
        <v>40</v>
      </c>
      <c r="B32" s="88" t="s">
        <v>181</v>
      </c>
      <c r="C32" s="191">
        <v>101070496</v>
      </c>
      <c r="D32" s="194">
        <f>C32/C36</f>
        <v>3.8206709760110709E-2</v>
      </c>
    </row>
    <row r="33" spans="1:6" ht="15">
      <c r="A33" s="156" t="s">
        <v>383</v>
      </c>
      <c r="B33" s="88" t="s">
        <v>382</v>
      </c>
      <c r="C33" s="191">
        <v>92047962</v>
      </c>
      <c r="D33" s="194">
        <f>C33/C36</f>
        <v>3.4796007809674741E-2</v>
      </c>
    </row>
    <row r="34" spans="1:6" ht="15">
      <c r="A34" s="156" t="s">
        <v>460</v>
      </c>
      <c r="B34" s="88" t="s">
        <v>432</v>
      </c>
      <c r="C34" s="191">
        <v>92436055</v>
      </c>
      <c r="D34" s="194">
        <f>C34/C36</f>
        <v>3.4942714882438393E-2</v>
      </c>
    </row>
    <row r="35" spans="1:6">
      <c r="A35" s="88" t="s">
        <v>381</v>
      </c>
      <c r="B35" s="88" t="s">
        <v>380</v>
      </c>
      <c r="C35" s="193">
        <f>C36-SUM(C24:C34)</f>
        <v>544534445</v>
      </c>
      <c r="D35" s="194">
        <f>C35/C36</f>
        <v>0.2058451310508852</v>
      </c>
    </row>
    <row r="36" spans="1:6">
      <c r="A36" s="88" t="s">
        <v>379</v>
      </c>
      <c r="B36" s="88"/>
      <c r="C36" s="195">
        <v>2645359850</v>
      </c>
      <c r="D36" s="87"/>
    </row>
    <row r="37" spans="1:6" ht="15">
      <c r="C37" s="17"/>
      <c r="D37" s="17"/>
      <c r="E37" s="166"/>
      <c r="F37" s="92"/>
    </row>
    <row r="38" spans="1:6" ht="15.75" thickBot="1">
      <c r="A38" s="168"/>
      <c r="C38" s="165"/>
      <c r="D38" s="165"/>
      <c r="E38" s="107"/>
      <c r="F38" s="167"/>
    </row>
    <row r="39" spans="1:6" ht="15">
      <c r="A39" s="96"/>
      <c r="C39" s="96"/>
      <c r="D39" s="96"/>
      <c r="E39" s="165"/>
    </row>
    <row r="40" spans="1:6" ht="15">
      <c r="A40" s="165"/>
    </row>
  </sheetData>
  <hyperlinks>
    <hyperlink ref="F5" r:id="rId1" xr:uid="{00000000-0004-0000-1000-000000000000}"/>
  </hyperlinks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M13"/>
  <sheetViews>
    <sheetView topLeftCell="B1" workbookViewId="0">
      <selection activeCell="FF34" sqref="FF34"/>
    </sheetView>
  </sheetViews>
  <sheetFormatPr defaultColWidth="8.85546875" defaultRowHeight="15"/>
  <cols>
    <col min="1" max="1" width="19.28515625" customWidth="1"/>
    <col min="2" max="2" width="13.42578125" customWidth="1"/>
    <col min="17" max="27" width="8.85546875" customWidth="1"/>
    <col min="28" max="147" width="8.85546875" hidden="1" customWidth="1"/>
    <col min="148" max="148" width="0" hidden="1" customWidth="1"/>
    <col min="183" max="183" width="10.7109375" bestFit="1" customWidth="1"/>
    <col min="194" max="194" width="10.140625" bestFit="1" customWidth="1"/>
    <col min="195" max="195" width="10.7109375" bestFit="1" customWidth="1"/>
  </cols>
  <sheetData>
    <row r="1" spans="1:195">
      <c r="A1" t="s">
        <v>16</v>
      </c>
    </row>
    <row r="2" spans="1:195">
      <c r="A2" t="s">
        <v>439</v>
      </c>
    </row>
    <row r="3" spans="1:195">
      <c r="EF3">
        <v>2021</v>
      </c>
      <c r="EV3">
        <v>2022</v>
      </c>
      <c r="FH3">
        <v>2023</v>
      </c>
      <c r="FP3" s="3"/>
      <c r="FQ3" s="3"/>
      <c r="FR3" s="3"/>
      <c r="FS3" s="3"/>
      <c r="FT3" s="3"/>
      <c r="FU3" s="3"/>
      <c r="FV3" s="51">
        <v>2024</v>
      </c>
      <c r="FW3" s="3"/>
      <c r="FX3" s="3"/>
      <c r="FY3" s="3"/>
      <c r="FZ3" s="3"/>
      <c r="GA3" s="3"/>
      <c r="GB3" s="151">
        <v>2025</v>
      </c>
    </row>
    <row r="4" spans="1:195">
      <c r="A4" s="18" t="s">
        <v>75</v>
      </c>
      <c r="B4" s="18"/>
      <c r="C4" s="18" t="s">
        <v>76</v>
      </c>
      <c r="D4" s="20" t="s">
        <v>77</v>
      </c>
      <c r="E4" s="20" t="s">
        <v>78</v>
      </c>
      <c r="F4" s="20" t="s">
        <v>79</v>
      </c>
      <c r="G4" s="20" t="s">
        <v>80</v>
      </c>
      <c r="H4" s="20" t="s">
        <v>81</v>
      </c>
      <c r="I4" s="20" t="s">
        <v>82</v>
      </c>
      <c r="J4" s="20" t="s">
        <v>83</v>
      </c>
      <c r="K4" s="20" t="s">
        <v>84</v>
      </c>
      <c r="L4" s="20" t="s">
        <v>85</v>
      </c>
      <c r="M4" s="20" t="s">
        <v>86</v>
      </c>
      <c r="N4" s="20" t="s">
        <v>87</v>
      </c>
      <c r="O4" s="20" t="s">
        <v>88</v>
      </c>
      <c r="P4" s="20" t="s">
        <v>89</v>
      </c>
      <c r="Q4" s="20" t="s">
        <v>90</v>
      </c>
      <c r="R4" s="20" t="s">
        <v>91</v>
      </c>
      <c r="S4" s="20" t="s">
        <v>92</v>
      </c>
      <c r="T4" s="20" t="s">
        <v>93</v>
      </c>
      <c r="U4" s="20" t="s">
        <v>94</v>
      </c>
      <c r="V4" s="20" t="s">
        <v>95</v>
      </c>
      <c r="W4" s="20" t="s">
        <v>96</v>
      </c>
      <c r="X4" s="20" t="s">
        <v>97</v>
      </c>
      <c r="Y4" s="20" t="s">
        <v>98</v>
      </c>
      <c r="Z4" s="20" t="s">
        <v>99</v>
      </c>
      <c r="AA4" s="20" t="s">
        <v>100</v>
      </c>
      <c r="AB4" s="20" t="s">
        <v>101</v>
      </c>
      <c r="AC4" s="20" t="s">
        <v>102</v>
      </c>
      <c r="AD4" s="20" t="s">
        <v>103</v>
      </c>
      <c r="AE4" s="20" t="s">
        <v>104</v>
      </c>
      <c r="AF4" s="20" t="s">
        <v>105</v>
      </c>
      <c r="AG4" s="20" t="s">
        <v>106</v>
      </c>
      <c r="AH4" s="20" t="s">
        <v>107</v>
      </c>
      <c r="AI4" s="20" t="s">
        <v>108</v>
      </c>
      <c r="AJ4" s="20" t="s">
        <v>109</v>
      </c>
      <c r="AK4" s="20" t="s">
        <v>110</v>
      </c>
      <c r="AL4" s="20" t="s">
        <v>111</v>
      </c>
      <c r="AM4" s="20" t="s">
        <v>112</v>
      </c>
      <c r="AN4" s="20" t="s">
        <v>113</v>
      </c>
      <c r="AO4" s="20" t="s">
        <v>114</v>
      </c>
      <c r="AP4" s="20" t="s">
        <v>115</v>
      </c>
      <c r="AQ4" s="20" t="s">
        <v>116</v>
      </c>
      <c r="AR4" s="20" t="s">
        <v>117</v>
      </c>
      <c r="AS4" s="20" t="s">
        <v>118</v>
      </c>
      <c r="AT4" s="20" t="s">
        <v>119</v>
      </c>
      <c r="AU4" s="20" t="s">
        <v>120</v>
      </c>
      <c r="AV4" s="20" t="s">
        <v>121</v>
      </c>
      <c r="AW4" s="20" t="s">
        <v>122</v>
      </c>
      <c r="AX4" s="20" t="s">
        <v>123</v>
      </c>
      <c r="AY4" s="20" t="s">
        <v>124</v>
      </c>
      <c r="AZ4" s="20" t="s">
        <v>125</v>
      </c>
      <c r="BA4" s="20" t="s">
        <v>126</v>
      </c>
      <c r="BB4" s="20" t="s">
        <v>127</v>
      </c>
      <c r="BC4" s="20" t="s">
        <v>128</v>
      </c>
      <c r="BD4" s="20" t="s">
        <v>129</v>
      </c>
      <c r="BE4" s="20" t="s">
        <v>130</v>
      </c>
      <c r="BF4" s="20" t="s">
        <v>131</v>
      </c>
      <c r="BG4" s="20" t="s">
        <v>132</v>
      </c>
      <c r="BH4" s="20" t="s">
        <v>133</v>
      </c>
      <c r="BI4" s="20" t="s">
        <v>134</v>
      </c>
      <c r="BJ4" s="20" t="s">
        <v>135</v>
      </c>
      <c r="BK4" s="20" t="s">
        <v>136</v>
      </c>
      <c r="BL4" s="20" t="s">
        <v>137</v>
      </c>
      <c r="BM4" s="20" t="s">
        <v>138</v>
      </c>
      <c r="BN4" s="20" t="s">
        <v>139</v>
      </c>
      <c r="BO4" s="20" t="s">
        <v>140</v>
      </c>
      <c r="BP4" s="20" t="s">
        <v>141</v>
      </c>
      <c r="BQ4" s="20" t="s">
        <v>142</v>
      </c>
      <c r="BR4" s="20" t="s">
        <v>143</v>
      </c>
      <c r="BS4" s="20" t="s">
        <v>144</v>
      </c>
      <c r="BT4" s="20" t="s">
        <v>145</v>
      </c>
      <c r="BU4" s="20" t="s">
        <v>146</v>
      </c>
      <c r="BV4" s="20" t="s">
        <v>147</v>
      </c>
      <c r="BW4" s="20" t="s">
        <v>148</v>
      </c>
      <c r="BX4" s="20" t="s">
        <v>149</v>
      </c>
      <c r="BY4" s="20" t="s">
        <v>150</v>
      </c>
      <c r="BZ4" s="20" t="s">
        <v>151</v>
      </c>
      <c r="CA4" s="20" t="s">
        <v>152</v>
      </c>
      <c r="CB4" s="20" t="s">
        <v>153</v>
      </c>
      <c r="CC4" s="20" t="s">
        <v>154</v>
      </c>
      <c r="CD4" s="20" t="s">
        <v>155</v>
      </c>
      <c r="CE4" s="20" t="s">
        <v>156</v>
      </c>
      <c r="CF4" s="20" t="s">
        <v>157</v>
      </c>
      <c r="CG4" s="20" t="s">
        <v>158</v>
      </c>
      <c r="CH4" s="20" t="s">
        <v>159</v>
      </c>
      <c r="CI4" s="20" t="s">
        <v>160</v>
      </c>
      <c r="CJ4" s="20" t="s">
        <v>291</v>
      </c>
      <c r="CK4" s="20" t="s">
        <v>292</v>
      </c>
      <c r="CL4" s="20" t="s">
        <v>293</v>
      </c>
      <c r="CM4" s="20" t="s">
        <v>294</v>
      </c>
      <c r="CN4" s="20" t="s">
        <v>295</v>
      </c>
      <c r="CO4" s="20" t="s">
        <v>296</v>
      </c>
      <c r="CP4" s="20" t="s">
        <v>297</v>
      </c>
      <c r="CQ4" s="20" t="s">
        <v>298</v>
      </c>
      <c r="CR4" s="20" t="s">
        <v>299</v>
      </c>
      <c r="CS4" s="20" t="s">
        <v>300</v>
      </c>
      <c r="CT4" s="20" t="s">
        <v>301</v>
      </c>
      <c r="CU4" s="20" t="s">
        <v>302</v>
      </c>
      <c r="CV4" t="s">
        <v>391</v>
      </c>
      <c r="CW4" t="s">
        <v>392</v>
      </c>
      <c r="CX4" t="s">
        <v>293</v>
      </c>
      <c r="CY4" t="s">
        <v>294</v>
      </c>
      <c r="CZ4" t="s">
        <v>295</v>
      </c>
      <c r="DA4" t="s">
        <v>296</v>
      </c>
      <c r="DB4" t="s">
        <v>297</v>
      </c>
      <c r="DC4" t="s">
        <v>298</v>
      </c>
      <c r="DD4" t="s">
        <v>299</v>
      </c>
      <c r="DE4" t="s">
        <v>300</v>
      </c>
      <c r="DF4" t="s">
        <v>301</v>
      </c>
      <c r="DG4" t="s">
        <v>302</v>
      </c>
      <c r="DH4" t="s">
        <v>393</v>
      </c>
      <c r="DI4" t="s">
        <v>394</v>
      </c>
      <c r="DJ4" t="s">
        <v>293</v>
      </c>
      <c r="DK4" t="s">
        <v>294</v>
      </c>
      <c r="DL4" t="s">
        <v>295</v>
      </c>
      <c r="DM4" t="s">
        <v>296</v>
      </c>
      <c r="DN4" t="s">
        <v>297</v>
      </c>
      <c r="DO4" t="s">
        <v>298</v>
      </c>
      <c r="DP4" t="s">
        <v>395</v>
      </c>
      <c r="DQ4" t="s">
        <v>396</v>
      </c>
      <c r="DR4" t="s">
        <v>397</v>
      </c>
      <c r="DS4" t="s">
        <v>398</v>
      </c>
      <c r="DT4" t="s">
        <v>393</v>
      </c>
      <c r="DU4" t="s">
        <v>394</v>
      </c>
      <c r="DV4" t="s">
        <v>293</v>
      </c>
      <c r="DW4" t="s">
        <v>294</v>
      </c>
      <c r="DX4" t="s">
        <v>295</v>
      </c>
      <c r="DY4" t="s">
        <v>296</v>
      </c>
      <c r="DZ4" t="s">
        <v>297</v>
      </c>
      <c r="EA4" t="s">
        <v>298</v>
      </c>
      <c r="EB4" t="s">
        <v>299</v>
      </c>
      <c r="EC4" t="s">
        <v>300</v>
      </c>
      <c r="ED4" t="s">
        <v>301</v>
      </c>
      <c r="EE4" t="s">
        <v>302</v>
      </c>
      <c r="EF4" s="20" t="s">
        <v>393</v>
      </c>
      <c r="EG4" s="20" t="s">
        <v>394</v>
      </c>
      <c r="EH4" s="20" t="s">
        <v>293</v>
      </c>
      <c r="EI4" s="20" t="s">
        <v>294</v>
      </c>
      <c r="EJ4" s="20" t="s">
        <v>295</v>
      </c>
      <c r="EK4" s="20" t="s">
        <v>296</v>
      </c>
      <c r="EL4" s="20" t="s">
        <v>297</v>
      </c>
      <c r="EM4" s="20" t="s">
        <v>298</v>
      </c>
      <c r="EN4" s="20" t="s">
        <v>299</v>
      </c>
      <c r="EO4" s="20" t="s">
        <v>300</v>
      </c>
      <c r="EP4" s="20" t="s">
        <v>301</v>
      </c>
      <c r="EQ4" s="20" t="s">
        <v>302</v>
      </c>
      <c r="ER4" s="20" t="s">
        <v>393</v>
      </c>
      <c r="ES4" s="20" t="s">
        <v>394</v>
      </c>
      <c r="ET4" s="20" t="s">
        <v>293</v>
      </c>
      <c r="EU4" s="20" t="s">
        <v>294</v>
      </c>
      <c r="EV4" s="20" t="s">
        <v>295</v>
      </c>
      <c r="EW4" s="20" t="s">
        <v>296</v>
      </c>
      <c r="EX4" s="20" t="s">
        <v>297</v>
      </c>
      <c r="EY4" s="20" t="s">
        <v>298</v>
      </c>
      <c r="EZ4" s="20" t="s">
        <v>299</v>
      </c>
      <c r="FA4" s="20" t="s">
        <v>300</v>
      </c>
      <c r="FB4" s="20" t="s">
        <v>301</v>
      </c>
      <c r="FC4" s="20" t="s">
        <v>302</v>
      </c>
      <c r="FD4" s="20" t="s">
        <v>393</v>
      </c>
      <c r="FE4" s="20" t="s">
        <v>394</v>
      </c>
      <c r="FF4" s="20" t="s">
        <v>293</v>
      </c>
      <c r="FG4" s="20" t="s">
        <v>294</v>
      </c>
      <c r="FH4" s="20" t="s">
        <v>295</v>
      </c>
      <c r="FI4" s="20" t="s">
        <v>296</v>
      </c>
      <c r="FJ4" s="20" t="s">
        <v>297</v>
      </c>
      <c r="FK4" s="20" t="s">
        <v>298</v>
      </c>
      <c r="FL4" s="20" t="s">
        <v>299</v>
      </c>
      <c r="FM4" s="20" t="s">
        <v>300</v>
      </c>
      <c r="FN4" s="20" t="s">
        <v>301</v>
      </c>
      <c r="FO4" s="20" t="s">
        <v>302</v>
      </c>
      <c r="FP4" s="149" t="s">
        <v>393</v>
      </c>
      <c r="FQ4" s="149" t="s">
        <v>394</v>
      </c>
      <c r="FR4" s="149" t="s">
        <v>293</v>
      </c>
      <c r="FS4" s="149" t="s">
        <v>294</v>
      </c>
      <c r="FT4" s="149" t="s">
        <v>295</v>
      </c>
      <c r="FU4" s="149" t="s">
        <v>296</v>
      </c>
      <c r="FV4" s="149" t="s">
        <v>297</v>
      </c>
      <c r="FW4" s="149" t="s">
        <v>298</v>
      </c>
      <c r="FX4" s="149" t="s">
        <v>299</v>
      </c>
      <c r="FY4" s="149" t="s">
        <v>300</v>
      </c>
      <c r="FZ4" s="149" t="s">
        <v>301</v>
      </c>
      <c r="GA4" s="149" t="s">
        <v>302</v>
      </c>
      <c r="GB4" s="149" t="s">
        <v>393</v>
      </c>
      <c r="GC4" s="149" t="s">
        <v>394</v>
      </c>
      <c r="GD4" s="149" t="s">
        <v>293</v>
      </c>
      <c r="GE4" s="149" t="s">
        <v>294</v>
      </c>
      <c r="GF4" s="149" t="s">
        <v>295</v>
      </c>
      <c r="GG4" s="149" t="s">
        <v>296</v>
      </c>
      <c r="GH4" s="149" t="s">
        <v>297</v>
      </c>
      <c r="GI4" s="149" t="s">
        <v>298</v>
      </c>
      <c r="GJ4" s="149" t="s">
        <v>299</v>
      </c>
      <c r="GK4" s="149" t="s">
        <v>300</v>
      </c>
      <c r="GL4" s="149" t="s">
        <v>301</v>
      </c>
      <c r="GM4" s="149" t="s">
        <v>302</v>
      </c>
    </row>
    <row r="5" spans="1:195">
      <c r="C5" s="21"/>
      <c r="I5">
        <v>2010</v>
      </c>
      <c r="O5" s="21"/>
      <c r="U5">
        <v>2011</v>
      </c>
      <c r="AA5" s="21"/>
      <c r="AB5" s="14"/>
      <c r="AC5" s="14"/>
      <c r="AE5" s="14"/>
      <c r="AG5">
        <v>2012</v>
      </c>
      <c r="AM5" s="21"/>
      <c r="AS5">
        <v>2013</v>
      </c>
      <c r="AY5" s="21"/>
      <c r="BE5">
        <v>2014</v>
      </c>
      <c r="BK5" s="21"/>
      <c r="BQ5">
        <v>2015</v>
      </c>
      <c r="CC5">
        <v>2016</v>
      </c>
      <c r="CM5">
        <v>2017</v>
      </c>
      <c r="DA5">
        <v>2018</v>
      </c>
      <c r="DH5">
        <v>2019</v>
      </c>
      <c r="DY5">
        <v>2020</v>
      </c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</row>
    <row r="6" spans="1:195">
      <c r="A6" s="22" t="s">
        <v>161</v>
      </c>
      <c r="B6" s="22"/>
      <c r="D6" s="105">
        <v>39.200000000000003</v>
      </c>
      <c r="E6" s="105">
        <v>38.9</v>
      </c>
      <c r="F6" s="105">
        <v>38.1</v>
      </c>
      <c r="G6" s="105">
        <v>43.2</v>
      </c>
      <c r="H6" s="105">
        <v>43.1</v>
      </c>
      <c r="I6" s="105">
        <v>43.6</v>
      </c>
      <c r="J6" s="105">
        <v>47.6</v>
      </c>
      <c r="K6" s="105">
        <v>44.7</v>
      </c>
      <c r="L6" s="105">
        <v>46</v>
      </c>
      <c r="M6" s="105">
        <v>48.6</v>
      </c>
      <c r="N6" s="105">
        <v>47.5</v>
      </c>
      <c r="O6" s="105">
        <v>44.1</v>
      </c>
      <c r="P6" s="105">
        <v>47.7</v>
      </c>
      <c r="Q6" s="105">
        <v>47</v>
      </c>
      <c r="R6" s="105">
        <v>49.4</v>
      </c>
      <c r="S6" s="105">
        <v>50.1</v>
      </c>
      <c r="T6" s="105">
        <v>49.3</v>
      </c>
      <c r="U6" s="105">
        <v>51.9</v>
      </c>
      <c r="V6" s="105">
        <v>53.2</v>
      </c>
      <c r="W6" s="105">
        <v>49</v>
      </c>
      <c r="X6" s="105">
        <v>50.5</v>
      </c>
      <c r="Y6" s="105">
        <v>51</v>
      </c>
      <c r="Z6" s="105">
        <v>50.6</v>
      </c>
      <c r="AA6" s="105">
        <v>53.2</v>
      </c>
      <c r="AB6" s="105">
        <v>51.6</v>
      </c>
      <c r="AC6" s="105">
        <v>47.7</v>
      </c>
      <c r="AD6" s="105">
        <v>53.1</v>
      </c>
      <c r="AE6" s="105">
        <v>49.7</v>
      </c>
      <c r="AF6" s="105">
        <v>50.7</v>
      </c>
      <c r="AG6" s="105">
        <v>49.5</v>
      </c>
      <c r="AH6" s="105">
        <v>49.6</v>
      </c>
      <c r="AI6" s="105">
        <v>54.2</v>
      </c>
      <c r="AJ6" s="105">
        <v>50.4</v>
      </c>
      <c r="AK6" s="105">
        <v>52.7</v>
      </c>
      <c r="AL6" s="105">
        <v>52.1</v>
      </c>
      <c r="AM6" s="105">
        <v>50.6</v>
      </c>
      <c r="AN6" s="105">
        <v>52.7</v>
      </c>
      <c r="AO6" s="105">
        <v>54.5</v>
      </c>
      <c r="AP6" s="105">
        <v>54.3</v>
      </c>
      <c r="AQ6" s="105">
        <v>52.6</v>
      </c>
      <c r="AR6" s="105">
        <v>54.5</v>
      </c>
      <c r="AS6" s="105">
        <v>53.4</v>
      </c>
      <c r="AT6" s="105">
        <v>52.2</v>
      </c>
      <c r="AU6" s="105">
        <v>55</v>
      </c>
      <c r="AV6" s="105">
        <v>55.7</v>
      </c>
      <c r="AW6" s="105">
        <v>54.6</v>
      </c>
      <c r="AX6" s="105">
        <v>56.9</v>
      </c>
      <c r="AY6" s="105">
        <v>57</v>
      </c>
      <c r="AZ6" s="105">
        <v>57.9</v>
      </c>
      <c r="BA6" s="105">
        <v>58</v>
      </c>
      <c r="BB6" s="105">
        <v>59.6</v>
      </c>
      <c r="BC6" s="105">
        <v>58.2</v>
      </c>
      <c r="BD6" s="105">
        <v>59.3</v>
      </c>
      <c r="BE6" s="105">
        <v>61.5</v>
      </c>
      <c r="BF6" s="105">
        <v>60.4</v>
      </c>
      <c r="BG6" s="105">
        <v>60.8</v>
      </c>
      <c r="BH6" s="105">
        <v>60.8</v>
      </c>
      <c r="BI6" s="105">
        <v>61.7</v>
      </c>
      <c r="BJ6" s="105">
        <v>62.8</v>
      </c>
      <c r="BK6" s="105">
        <v>64.5</v>
      </c>
      <c r="BL6" s="105">
        <v>62.7</v>
      </c>
      <c r="BM6" s="105">
        <v>66.5</v>
      </c>
      <c r="BN6" s="105">
        <v>63.6</v>
      </c>
      <c r="BO6" s="105">
        <v>65.400000000000006</v>
      </c>
      <c r="BP6" s="105">
        <v>64.3</v>
      </c>
      <c r="BQ6" s="105">
        <v>68.599999999999994</v>
      </c>
      <c r="BR6" s="105">
        <v>67.3</v>
      </c>
      <c r="BS6" s="105">
        <v>66.099999999999994</v>
      </c>
      <c r="BT6" s="105">
        <v>68.099999999999994</v>
      </c>
      <c r="BU6" s="105">
        <v>67.8</v>
      </c>
      <c r="BV6" s="105">
        <v>66.3</v>
      </c>
      <c r="BW6" s="105">
        <v>67.2</v>
      </c>
      <c r="BX6" s="105">
        <v>66.8</v>
      </c>
      <c r="BY6" s="105">
        <v>69.7</v>
      </c>
      <c r="BZ6" s="105">
        <v>68</v>
      </c>
      <c r="CA6" s="105">
        <v>67.8</v>
      </c>
      <c r="CB6" s="105">
        <v>68.400000000000006</v>
      </c>
      <c r="CC6" s="105">
        <v>68.3</v>
      </c>
      <c r="CD6" s="105">
        <v>72.099999999999994</v>
      </c>
      <c r="CE6" s="105">
        <v>68.900000000000006</v>
      </c>
      <c r="CF6" s="105">
        <v>68.7</v>
      </c>
      <c r="CG6" s="105">
        <v>73</v>
      </c>
      <c r="CH6" s="105">
        <v>73.099999999999994</v>
      </c>
      <c r="CI6" s="105">
        <v>73.8</v>
      </c>
      <c r="CJ6" s="105">
        <v>74.099999999999994</v>
      </c>
      <c r="CK6" s="105">
        <v>74.599999999999994</v>
      </c>
      <c r="CL6" s="105">
        <v>77.2</v>
      </c>
      <c r="CM6" s="105">
        <v>76.2</v>
      </c>
      <c r="CN6" s="105">
        <v>72.5</v>
      </c>
      <c r="CO6" s="105">
        <v>80.5</v>
      </c>
      <c r="CP6" s="105">
        <v>71</v>
      </c>
      <c r="CQ6" s="105">
        <v>77.099999999999994</v>
      </c>
      <c r="CR6" s="105">
        <v>82</v>
      </c>
      <c r="CS6" s="105">
        <v>77</v>
      </c>
      <c r="CT6" s="105">
        <v>74.7</v>
      </c>
      <c r="CU6" s="105">
        <v>76.8</v>
      </c>
      <c r="CV6" s="105">
        <v>81.099999999999994</v>
      </c>
      <c r="CW6" s="105">
        <v>75.5</v>
      </c>
      <c r="CX6" s="105">
        <v>78</v>
      </c>
      <c r="CY6" s="105">
        <v>76.5</v>
      </c>
      <c r="CZ6" s="105">
        <v>82.7</v>
      </c>
      <c r="DA6" s="105">
        <v>77.900000000000006</v>
      </c>
      <c r="DB6" s="105">
        <v>77.2</v>
      </c>
      <c r="DC6" s="105">
        <v>76.400000000000006</v>
      </c>
      <c r="DD6" s="105">
        <v>79.900000000000006</v>
      </c>
      <c r="DE6" s="105">
        <v>79.099999999999994</v>
      </c>
      <c r="DF6" s="105">
        <v>83.9</v>
      </c>
      <c r="DG6" s="105">
        <v>83.9</v>
      </c>
      <c r="DH6" s="105">
        <v>80.099999999999994</v>
      </c>
      <c r="DI6" s="105">
        <v>83.1</v>
      </c>
      <c r="DJ6" s="105">
        <v>79.599999999999994</v>
      </c>
      <c r="DK6" s="105">
        <v>81.8</v>
      </c>
      <c r="DL6" s="105">
        <v>82.6</v>
      </c>
      <c r="DM6" s="105">
        <v>81.900000000000006</v>
      </c>
      <c r="DN6" s="105">
        <v>84.3</v>
      </c>
      <c r="DO6" s="105">
        <v>82.6</v>
      </c>
      <c r="DP6" s="105">
        <v>80.2</v>
      </c>
      <c r="DQ6" s="105">
        <v>82</v>
      </c>
      <c r="DR6" s="105">
        <v>83.4</v>
      </c>
      <c r="DS6" s="105">
        <v>88.2</v>
      </c>
      <c r="DT6" s="105">
        <v>80.099999999999994</v>
      </c>
      <c r="DU6" s="105">
        <v>92.7</v>
      </c>
      <c r="DV6" s="105">
        <v>82</v>
      </c>
      <c r="DW6" s="105">
        <v>80.7</v>
      </c>
      <c r="DX6" s="105">
        <v>81.7</v>
      </c>
      <c r="DY6" s="105">
        <v>82.8</v>
      </c>
      <c r="DZ6" s="105">
        <v>90.7</v>
      </c>
      <c r="EA6" s="105">
        <v>89</v>
      </c>
      <c r="EB6" s="105">
        <v>87</v>
      </c>
      <c r="EC6" s="105">
        <v>91.7</v>
      </c>
      <c r="ED6" s="105">
        <v>93.3</v>
      </c>
      <c r="EE6" s="105">
        <v>91.1</v>
      </c>
      <c r="EF6" s="105">
        <v>97.8</v>
      </c>
      <c r="EG6" s="105">
        <v>96.4</v>
      </c>
      <c r="EH6" s="105">
        <v>93.3</v>
      </c>
      <c r="EI6" s="105">
        <v>99.7</v>
      </c>
      <c r="EJ6" s="105">
        <v>100.4</v>
      </c>
      <c r="EK6" s="105">
        <v>99.9</v>
      </c>
      <c r="EL6" s="105">
        <v>97.4</v>
      </c>
      <c r="EM6" s="105">
        <v>102.1</v>
      </c>
      <c r="EN6" s="105">
        <v>104.5</v>
      </c>
      <c r="EO6" s="105">
        <v>102.1</v>
      </c>
      <c r="EP6" s="105">
        <v>106.1</v>
      </c>
      <c r="EQ6" s="105">
        <v>97.7</v>
      </c>
      <c r="ER6" s="105">
        <v>103.7</v>
      </c>
      <c r="ES6" s="105">
        <v>100.2</v>
      </c>
      <c r="ET6" s="105">
        <v>105.7</v>
      </c>
      <c r="EU6" s="105">
        <v>105.9</v>
      </c>
      <c r="EV6" s="105">
        <v>101.9</v>
      </c>
      <c r="EW6" s="105">
        <v>95.9</v>
      </c>
      <c r="EX6" s="105">
        <v>85.1</v>
      </c>
      <c r="EY6" s="105">
        <v>94.1</v>
      </c>
      <c r="EZ6" s="105">
        <v>89.8</v>
      </c>
      <c r="FA6" s="105">
        <v>89.9</v>
      </c>
      <c r="FB6" s="105">
        <v>86.5</v>
      </c>
      <c r="FC6" s="105">
        <v>92.4</v>
      </c>
      <c r="FD6" s="105">
        <v>87.6</v>
      </c>
      <c r="FE6" s="105">
        <v>85.3</v>
      </c>
      <c r="FF6" s="105">
        <v>78.900000000000006</v>
      </c>
      <c r="FG6" s="105">
        <v>76.099999999999994</v>
      </c>
      <c r="FH6" s="105">
        <v>73.8</v>
      </c>
      <c r="FI6" s="105">
        <v>67</v>
      </c>
      <c r="FJ6" s="105">
        <v>72</v>
      </c>
      <c r="FK6" s="105">
        <v>76.900000000000006</v>
      </c>
      <c r="FL6" s="105">
        <v>75</v>
      </c>
      <c r="FM6" s="105">
        <v>71.7</v>
      </c>
      <c r="FN6" s="105">
        <v>72</v>
      </c>
      <c r="FO6" s="105">
        <v>75.7</v>
      </c>
      <c r="FP6" s="150">
        <v>66.8</v>
      </c>
      <c r="FQ6" s="150">
        <v>71.099999999999994</v>
      </c>
      <c r="FR6" s="150">
        <v>69</v>
      </c>
      <c r="FS6" s="150">
        <v>66.3</v>
      </c>
      <c r="FT6" s="150">
        <v>68.5</v>
      </c>
      <c r="FU6" s="150">
        <v>64.599999999999994</v>
      </c>
      <c r="FV6" s="150">
        <v>66.7</v>
      </c>
      <c r="FW6" s="150">
        <v>65.8</v>
      </c>
      <c r="FX6" s="150">
        <v>66.8</v>
      </c>
      <c r="FY6" s="150">
        <v>68.3</v>
      </c>
      <c r="FZ6" s="150">
        <v>69.8</v>
      </c>
      <c r="GA6" s="150">
        <v>66.2</v>
      </c>
      <c r="GB6" s="150">
        <v>69.900000000000006</v>
      </c>
      <c r="GC6" s="150">
        <v>68.2</v>
      </c>
      <c r="GD6" s="150">
        <v>66.5</v>
      </c>
      <c r="GE6" s="150">
        <v>68.400000000000006</v>
      </c>
      <c r="GF6" s="150">
        <v>68.400000000000006</v>
      </c>
      <c r="GG6" s="150">
        <v>67.099999999999994</v>
      </c>
      <c r="GH6" s="150">
        <v>63.3</v>
      </c>
      <c r="GI6" s="150">
        <v>67.2</v>
      </c>
      <c r="GJ6" s="150">
        <v>69.7</v>
      </c>
      <c r="GK6" s="150">
        <v>67.7</v>
      </c>
      <c r="GL6" s="3">
        <v>70.099999999999994</v>
      </c>
      <c r="GM6" s="150">
        <v>66.400000000000006</v>
      </c>
    </row>
    <row r="7" spans="1:195">
      <c r="A7" s="23" t="s">
        <v>162</v>
      </c>
      <c r="B7" s="23"/>
      <c r="D7" s="105">
        <v>46.7</v>
      </c>
      <c r="E7" s="105">
        <v>47.2</v>
      </c>
      <c r="F7" s="105">
        <v>48.6</v>
      </c>
      <c r="G7" s="105">
        <v>50.8</v>
      </c>
      <c r="H7" s="105">
        <v>51.6</v>
      </c>
      <c r="I7" s="105">
        <v>53</v>
      </c>
      <c r="J7" s="105">
        <v>55.5</v>
      </c>
      <c r="K7" s="105">
        <v>55.7</v>
      </c>
      <c r="L7" s="105">
        <v>58.6</v>
      </c>
      <c r="M7" s="105">
        <v>61.8</v>
      </c>
      <c r="N7" s="105">
        <v>61.3</v>
      </c>
      <c r="O7" s="105">
        <v>61.1</v>
      </c>
      <c r="P7" s="105">
        <v>64.3</v>
      </c>
      <c r="Q7" s="105">
        <v>63.7</v>
      </c>
      <c r="R7" s="105">
        <v>66</v>
      </c>
      <c r="S7" s="105">
        <v>66</v>
      </c>
      <c r="T7" s="105">
        <v>66.400000000000006</v>
      </c>
      <c r="U7" s="105">
        <v>65.8</v>
      </c>
      <c r="V7" s="105">
        <v>69.2</v>
      </c>
      <c r="W7" s="105">
        <v>69.5</v>
      </c>
      <c r="X7" s="105">
        <v>66.5</v>
      </c>
      <c r="Y7" s="105">
        <v>67.8</v>
      </c>
      <c r="Z7" s="105">
        <v>67.099999999999994</v>
      </c>
      <c r="AA7" s="105">
        <v>66.5</v>
      </c>
      <c r="AB7" s="105">
        <v>67.599999999999994</v>
      </c>
      <c r="AC7" s="105">
        <v>66.7</v>
      </c>
      <c r="AD7" s="105">
        <v>66.7</v>
      </c>
      <c r="AE7" s="105">
        <v>66.2</v>
      </c>
      <c r="AF7" s="105">
        <v>67.7</v>
      </c>
      <c r="AG7" s="105">
        <v>68.599999999999994</v>
      </c>
      <c r="AH7" s="105">
        <v>67.099999999999994</v>
      </c>
      <c r="AI7" s="105">
        <v>69.099999999999994</v>
      </c>
      <c r="AJ7" s="105">
        <v>70.599999999999994</v>
      </c>
      <c r="AK7" s="105">
        <v>66.599999999999994</v>
      </c>
      <c r="AL7" s="105">
        <v>68.8</v>
      </c>
      <c r="AM7" s="105">
        <v>70</v>
      </c>
      <c r="AN7" s="105">
        <v>71.5</v>
      </c>
      <c r="AO7" s="105">
        <v>68.599999999999994</v>
      </c>
      <c r="AP7" s="105">
        <v>70</v>
      </c>
      <c r="AQ7" s="105">
        <v>68.7</v>
      </c>
      <c r="AR7" s="105">
        <v>72.2</v>
      </c>
      <c r="AS7" s="105">
        <v>71.400000000000006</v>
      </c>
      <c r="AT7" s="105">
        <v>71.3</v>
      </c>
      <c r="AU7" s="105">
        <v>70.400000000000006</v>
      </c>
      <c r="AV7" s="105">
        <v>71</v>
      </c>
      <c r="AW7" s="105">
        <v>72.2</v>
      </c>
      <c r="AX7" s="105">
        <v>72</v>
      </c>
      <c r="AY7" s="105">
        <v>68.2</v>
      </c>
      <c r="AZ7" s="105">
        <v>72.2</v>
      </c>
      <c r="BA7" s="105">
        <v>71.599999999999994</v>
      </c>
      <c r="BB7" s="105">
        <v>72.900000000000006</v>
      </c>
      <c r="BC7" s="105">
        <v>73.8</v>
      </c>
      <c r="BD7" s="105">
        <v>74.3</v>
      </c>
      <c r="BE7" s="105">
        <v>73.8</v>
      </c>
      <c r="BF7" s="105">
        <v>75.099999999999994</v>
      </c>
      <c r="BG7" s="105">
        <v>75.599999999999994</v>
      </c>
      <c r="BH7" s="105">
        <v>76.7</v>
      </c>
      <c r="BI7" s="105">
        <v>75.2</v>
      </c>
      <c r="BJ7" s="105">
        <v>76.599999999999994</v>
      </c>
      <c r="BK7" s="105">
        <v>75.400000000000006</v>
      </c>
      <c r="BL7" s="105">
        <v>74</v>
      </c>
      <c r="BM7" s="105">
        <v>75.5</v>
      </c>
      <c r="BN7" s="105">
        <v>76.2</v>
      </c>
      <c r="BO7" s="105">
        <v>75.3</v>
      </c>
      <c r="BP7" s="105">
        <v>75.2</v>
      </c>
      <c r="BQ7" s="105">
        <v>76.400000000000006</v>
      </c>
      <c r="BR7" s="105">
        <v>76.5</v>
      </c>
      <c r="BS7" s="105">
        <v>75.3</v>
      </c>
      <c r="BT7" s="105">
        <v>75.3</v>
      </c>
      <c r="BU7" s="105">
        <v>76.900000000000006</v>
      </c>
      <c r="BV7" s="105">
        <v>74.599999999999994</v>
      </c>
      <c r="BW7" s="105">
        <v>72.7</v>
      </c>
      <c r="BX7" s="105">
        <v>73.5</v>
      </c>
      <c r="BY7" s="105">
        <v>77</v>
      </c>
      <c r="BZ7" s="105">
        <v>74.8</v>
      </c>
      <c r="CA7" s="105">
        <v>76.900000000000006</v>
      </c>
      <c r="CB7" s="105">
        <v>76.2</v>
      </c>
      <c r="CC7" s="105">
        <v>77.599999999999994</v>
      </c>
      <c r="CD7" s="105">
        <v>78.7</v>
      </c>
      <c r="CE7" s="105">
        <v>76</v>
      </c>
      <c r="CF7" s="105">
        <v>79.400000000000006</v>
      </c>
      <c r="CG7" s="105">
        <v>79.400000000000006</v>
      </c>
      <c r="CH7" s="105">
        <v>79.599999999999994</v>
      </c>
      <c r="CI7" s="105">
        <v>79.099999999999994</v>
      </c>
      <c r="CJ7" s="105">
        <v>76.599999999999994</v>
      </c>
      <c r="CK7" s="105">
        <v>78.400000000000006</v>
      </c>
      <c r="CL7" s="105">
        <v>79.8</v>
      </c>
      <c r="CM7" s="105">
        <v>80.5</v>
      </c>
      <c r="CN7" s="105">
        <v>78.599999999999994</v>
      </c>
      <c r="CO7" s="105">
        <v>80.7</v>
      </c>
      <c r="CP7" s="105">
        <v>79.099999999999994</v>
      </c>
      <c r="CQ7" s="105">
        <v>78</v>
      </c>
      <c r="CR7" s="105">
        <v>80.2</v>
      </c>
      <c r="CS7" s="105">
        <v>81.8</v>
      </c>
      <c r="CT7" s="105">
        <v>80.3</v>
      </c>
      <c r="CU7" s="105">
        <v>83.5</v>
      </c>
      <c r="CV7" s="105">
        <v>85</v>
      </c>
      <c r="CW7" s="105">
        <v>80.400000000000006</v>
      </c>
      <c r="CX7" s="105">
        <v>81.8</v>
      </c>
      <c r="CY7" s="105">
        <v>82.7</v>
      </c>
      <c r="CZ7" s="105">
        <v>83.2</v>
      </c>
      <c r="DA7" s="105">
        <v>81.599999999999994</v>
      </c>
      <c r="DB7" s="105">
        <v>82.5</v>
      </c>
      <c r="DC7" s="105">
        <v>83</v>
      </c>
      <c r="DD7" s="105">
        <v>83.3</v>
      </c>
      <c r="DE7" s="105">
        <v>84.4</v>
      </c>
      <c r="DF7" s="105">
        <v>87.6</v>
      </c>
      <c r="DG7" s="105">
        <v>90</v>
      </c>
      <c r="DH7" s="105">
        <v>94.4</v>
      </c>
      <c r="DI7" s="105">
        <v>92.1</v>
      </c>
      <c r="DJ7" s="105">
        <v>94</v>
      </c>
      <c r="DK7" s="105">
        <v>92.8</v>
      </c>
      <c r="DL7" s="105">
        <v>94.8</v>
      </c>
      <c r="DM7" s="105">
        <v>90.4</v>
      </c>
      <c r="DN7" s="105">
        <v>90</v>
      </c>
      <c r="DO7" s="105">
        <v>92.1</v>
      </c>
      <c r="DP7" s="105">
        <v>89.4</v>
      </c>
      <c r="DQ7" s="105">
        <v>89.7</v>
      </c>
      <c r="DR7" s="105">
        <v>91.2</v>
      </c>
      <c r="DS7" s="105">
        <v>91</v>
      </c>
      <c r="DT7" s="105">
        <v>91.3</v>
      </c>
      <c r="DU7" s="105">
        <v>98.6</v>
      </c>
      <c r="DV7" s="105">
        <v>89.3</v>
      </c>
      <c r="DW7" s="105">
        <v>80.3</v>
      </c>
      <c r="DX7" s="105">
        <v>79.400000000000006</v>
      </c>
      <c r="DY7" s="105">
        <v>86.9</v>
      </c>
      <c r="DZ7" s="105">
        <v>90.4</v>
      </c>
      <c r="EA7" s="105">
        <v>87.8</v>
      </c>
      <c r="EB7" s="105">
        <v>90.5</v>
      </c>
      <c r="EC7" s="105">
        <v>93</v>
      </c>
      <c r="ED7" s="105">
        <v>92.3</v>
      </c>
      <c r="EE7" s="105">
        <v>92.4</v>
      </c>
      <c r="EF7" s="105">
        <v>96.7</v>
      </c>
      <c r="EG7" s="105">
        <v>95</v>
      </c>
      <c r="EH7" s="105">
        <v>95.9</v>
      </c>
      <c r="EI7" s="105">
        <v>100.2</v>
      </c>
      <c r="EJ7" s="105">
        <v>99.4</v>
      </c>
      <c r="EK7" s="105">
        <v>100.5</v>
      </c>
      <c r="EL7" s="105">
        <v>98.3</v>
      </c>
      <c r="EM7" s="105">
        <v>99.8</v>
      </c>
      <c r="EN7" s="105">
        <v>102.8</v>
      </c>
      <c r="EO7" s="105">
        <v>101.3</v>
      </c>
      <c r="EP7" s="105">
        <v>103.4</v>
      </c>
      <c r="EQ7" s="105">
        <v>103.7</v>
      </c>
      <c r="ER7" s="105">
        <v>102.3</v>
      </c>
      <c r="ES7" s="105">
        <v>102.6</v>
      </c>
      <c r="ET7" s="105">
        <v>105.7</v>
      </c>
      <c r="EU7" s="105">
        <v>107.3</v>
      </c>
      <c r="EV7" s="105">
        <v>104.8</v>
      </c>
      <c r="EW7" s="105">
        <v>100.4</v>
      </c>
      <c r="EX7" s="105">
        <v>94.2</v>
      </c>
      <c r="EY7" s="105">
        <v>98.4</v>
      </c>
      <c r="EZ7" s="105">
        <v>97.3</v>
      </c>
      <c r="FA7" s="105">
        <v>97.2</v>
      </c>
      <c r="FB7" s="105">
        <v>91.4</v>
      </c>
      <c r="FC7" s="105">
        <v>93.5</v>
      </c>
      <c r="FD7" s="105">
        <v>97.2</v>
      </c>
      <c r="FE7" s="105">
        <v>93</v>
      </c>
      <c r="FF7" s="105">
        <v>94</v>
      </c>
      <c r="FG7" s="105">
        <v>91.9</v>
      </c>
      <c r="FH7" s="105">
        <v>90.9</v>
      </c>
      <c r="FI7" s="105">
        <v>90</v>
      </c>
      <c r="FJ7" s="105">
        <v>90.8</v>
      </c>
      <c r="FK7" s="105">
        <v>91.8</v>
      </c>
      <c r="FL7" s="105">
        <v>88</v>
      </c>
      <c r="FM7" s="105">
        <v>86.7</v>
      </c>
      <c r="FN7" s="105">
        <v>88.2</v>
      </c>
      <c r="FO7" s="105">
        <v>94.1</v>
      </c>
      <c r="FP7" s="150">
        <v>84.7</v>
      </c>
      <c r="FQ7" s="150">
        <v>87</v>
      </c>
      <c r="FR7" s="150">
        <v>88</v>
      </c>
      <c r="FS7" s="150">
        <v>86.6</v>
      </c>
      <c r="FT7" s="150">
        <v>89</v>
      </c>
      <c r="FU7" s="150">
        <v>86.8</v>
      </c>
      <c r="FV7" s="150">
        <v>83.3</v>
      </c>
      <c r="FW7" s="150">
        <v>86</v>
      </c>
      <c r="FX7" s="150">
        <v>86.7</v>
      </c>
      <c r="FY7" s="150">
        <v>87.9</v>
      </c>
      <c r="FZ7" s="150">
        <v>90.5</v>
      </c>
      <c r="GA7" s="150">
        <v>91.7</v>
      </c>
      <c r="GB7" s="150">
        <v>87.3</v>
      </c>
      <c r="GC7" s="150">
        <v>90.3</v>
      </c>
      <c r="GD7" s="150">
        <v>91.1</v>
      </c>
      <c r="GE7" s="150">
        <v>92.8</v>
      </c>
      <c r="GF7" s="150">
        <v>92.3</v>
      </c>
      <c r="GG7" s="150">
        <v>93.2</v>
      </c>
      <c r="GH7" s="150">
        <v>87.8</v>
      </c>
      <c r="GI7" s="150">
        <v>89</v>
      </c>
      <c r="GJ7" s="150">
        <v>87.6</v>
      </c>
      <c r="GK7" s="150">
        <v>88.3</v>
      </c>
      <c r="GL7" s="150">
        <v>95.3</v>
      </c>
      <c r="GM7" s="150">
        <v>93</v>
      </c>
    </row>
    <row r="8" spans="1:195">
      <c r="A8" s="24" t="s">
        <v>23</v>
      </c>
      <c r="B8" s="24"/>
      <c r="D8" s="105">
        <v>62.7</v>
      </c>
      <c r="E8" s="105">
        <v>68.900000000000006</v>
      </c>
      <c r="F8" s="105">
        <v>63.9</v>
      </c>
      <c r="G8" s="105">
        <v>77</v>
      </c>
      <c r="H8" s="105">
        <v>84.1</v>
      </c>
      <c r="I8" s="105">
        <v>82.8</v>
      </c>
      <c r="J8" s="105">
        <v>94.8</v>
      </c>
      <c r="K8" s="105">
        <v>88.1</v>
      </c>
      <c r="L8" s="105">
        <v>87.2</v>
      </c>
      <c r="M8" s="105">
        <v>89</v>
      </c>
      <c r="N8" s="105">
        <v>88</v>
      </c>
      <c r="O8" s="105">
        <v>90</v>
      </c>
      <c r="P8" s="105">
        <v>91.5</v>
      </c>
      <c r="Q8" s="105">
        <v>78.099999999999994</v>
      </c>
      <c r="R8" s="105">
        <v>84.2</v>
      </c>
      <c r="S8" s="105">
        <v>91.9</v>
      </c>
      <c r="T8" s="105">
        <v>89.9</v>
      </c>
      <c r="U8" s="105">
        <v>88</v>
      </c>
      <c r="V8" s="105">
        <v>91</v>
      </c>
      <c r="W8" s="105">
        <v>88.8</v>
      </c>
      <c r="X8" s="105">
        <v>94.6</v>
      </c>
      <c r="Y8" s="105">
        <v>91.1</v>
      </c>
      <c r="Z8" s="105">
        <v>91.2</v>
      </c>
      <c r="AA8" s="105">
        <v>66.900000000000006</v>
      </c>
      <c r="AB8" s="105">
        <v>92.6</v>
      </c>
      <c r="AC8" s="105">
        <v>89.3</v>
      </c>
      <c r="AD8" s="105">
        <v>90.6</v>
      </c>
      <c r="AE8" s="105">
        <v>90.5</v>
      </c>
      <c r="AF8" s="105">
        <v>89.4</v>
      </c>
      <c r="AG8" s="105">
        <v>86.3</v>
      </c>
      <c r="AH8" s="105">
        <v>91.3</v>
      </c>
      <c r="AI8" s="105">
        <v>90.9</v>
      </c>
      <c r="AJ8" s="105">
        <v>94.4</v>
      </c>
      <c r="AK8" s="105">
        <v>87.3</v>
      </c>
      <c r="AL8" s="105">
        <v>92.3</v>
      </c>
      <c r="AM8" s="105">
        <v>87.5</v>
      </c>
      <c r="AN8" s="105">
        <v>92.1</v>
      </c>
      <c r="AO8" s="105">
        <v>88.3</v>
      </c>
      <c r="AP8" s="105">
        <v>89.3</v>
      </c>
      <c r="AQ8" s="105">
        <v>90.7</v>
      </c>
      <c r="AR8" s="105">
        <v>88</v>
      </c>
      <c r="AS8" s="105">
        <v>88.9</v>
      </c>
      <c r="AT8" s="105">
        <v>80.8</v>
      </c>
      <c r="AU8" s="105">
        <v>89.2</v>
      </c>
      <c r="AV8" s="105">
        <v>93.1</v>
      </c>
      <c r="AW8" s="105">
        <v>92.2</v>
      </c>
      <c r="AX8" s="105">
        <v>89.7</v>
      </c>
      <c r="AY8" s="105">
        <v>89.5</v>
      </c>
      <c r="AZ8" s="105">
        <v>91.5</v>
      </c>
      <c r="BA8" s="105">
        <v>89.9</v>
      </c>
      <c r="BB8" s="105">
        <v>92.1</v>
      </c>
      <c r="BC8" s="105">
        <v>92.6</v>
      </c>
      <c r="BD8" s="105">
        <v>90.4</v>
      </c>
      <c r="BE8" s="105">
        <v>93</v>
      </c>
      <c r="BF8" s="105">
        <v>95.1</v>
      </c>
      <c r="BG8" s="105">
        <v>94.5</v>
      </c>
      <c r="BH8" s="105">
        <v>87.1</v>
      </c>
      <c r="BI8" s="105">
        <v>88.4</v>
      </c>
      <c r="BJ8" s="105">
        <v>87.4</v>
      </c>
      <c r="BK8" s="105">
        <v>90.4</v>
      </c>
      <c r="BL8" s="105">
        <v>95.9</v>
      </c>
      <c r="BM8" s="105">
        <v>91</v>
      </c>
      <c r="BN8" s="105">
        <v>93.2</v>
      </c>
      <c r="BO8" s="105">
        <v>91.7</v>
      </c>
      <c r="BP8" s="105">
        <v>91.3</v>
      </c>
      <c r="BQ8" s="105">
        <v>91.8</v>
      </c>
      <c r="BR8" s="105">
        <v>87.8</v>
      </c>
      <c r="BS8" s="105">
        <v>91.5</v>
      </c>
      <c r="BT8" s="105">
        <v>87</v>
      </c>
      <c r="BU8" s="105">
        <v>87.7</v>
      </c>
      <c r="BV8" s="105">
        <v>90.9</v>
      </c>
      <c r="BW8" s="105">
        <v>85.1</v>
      </c>
      <c r="BX8" s="105">
        <v>82.9</v>
      </c>
      <c r="BY8" s="105">
        <v>97.2</v>
      </c>
      <c r="BZ8" s="105">
        <v>93.7</v>
      </c>
      <c r="CA8" s="105">
        <v>92.7</v>
      </c>
      <c r="CB8" s="105">
        <v>92.6</v>
      </c>
      <c r="CC8" s="105">
        <v>95.7</v>
      </c>
      <c r="CD8" s="105">
        <v>93.9</v>
      </c>
      <c r="CE8" s="105">
        <v>93.9</v>
      </c>
      <c r="CF8" s="105">
        <v>95.9</v>
      </c>
      <c r="CG8" s="105">
        <v>95.8</v>
      </c>
      <c r="CH8" s="105">
        <v>96.2</v>
      </c>
      <c r="CI8" s="105">
        <v>96.7</v>
      </c>
      <c r="CJ8" s="105">
        <v>91.7</v>
      </c>
      <c r="CK8" s="105">
        <v>98.6</v>
      </c>
      <c r="CL8" s="105">
        <v>97.8</v>
      </c>
      <c r="CM8" s="105">
        <v>96.3</v>
      </c>
      <c r="CN8" s="105">
        <v>95.4</v>
      </c>
      <c r="CO8" s="105">
        <v>106.6</v>
      </c>
      <c r="CP8" s="105">
        <v>97.6</v>
      </c>
      <c r="CQ8" s="105">
        <v>93.5</v>
      </c>
      <c r="CR8" s="105">
        <v>100.2</v>
      </c>
      <c r="CS8" s="105">
        <v>92.6</v>
      </c>
      <c r="CT8" s="105">
        <v>98.2</v>
      </c>
      <c r="CU8" s="105">
        <v>97.7</v>
      </c>
      <c r="CV8" s="105">
        <v>87.3</v>
      </c>
      <c r="CW8" s="105">
        <v>93.4</v>
      </c>
      <c r="CX8" s="105">
        <v>95.3</v>
      </c>
      <c r="CY8" s="105">
        <v>96</v>
      </c>
      <c r="CZ8" s="105">
        <v>96.1</v>
      </c>
      <c r="DA8" s="105">
        <v>95.1</v>
      </c>
      <c r="DB8" s="105">
        <v>98.7</v>
      </c>
      <c r="DC8" s="105">
        <v>97</v>
      </c>
      <c r="DD8" s="105">
        <v>98.9</v>
      </c>
      <c r="DE8" s="105">
        <v>94.8</v>
      </c>
      <c r="DF8" s="105">
        <v>93.2</v>
      </c>
      <c r="DG8" s="105">
        <v>100.9</v>
      </c>
      <c r="DH8" s="105">
        <v>96.5</v>
      </c>
      <c r="DI8" s="105">
        <v>88.2</v>
      </c>
      <c r="DJ8" s="105">
        <v>97.1</v>
      </c>
      <c r="DK8" s="105">
        <v>95.8</v>
      </c>
      <c r="DL8" s="105">
        <v>89</v>
      </c>
      <c r="DM8" s="105">
        <v>86.3</v>
      </c>
      <c r="DN8" s="105">
        <v>86.3</v>
      </c>
      <c r="DO8" s="105">
        <v>89.6</v>
      </c>
      <c r="DP8" s="105">
        <v>90.6</v>
      </c>
      <c r="DQ8" s="105">
        <v>91.1</v>
      </c>
      <c r="DR8" s="105">
        <v>92</v>
      </c>
      <c r="DS8" s="105">
        <v>92.3</v>
      </c>
      <c r="DT8" s="105">
        <v>94.3</v>
      </c>
      <c r="DU8" s="105">
        <v>93.3</v>
      </c>
      <c r="DV8" s="105">
        <v>95</v>
      </c>
      <c r="DW8" s="105">
        <v>92</v>
      </c>
      <c r="DX8" s="105">
        <v>86.2</v>
      </c>
      <c r="DY8" s="105">
        <v>84.5</v>
      </c>
      <c r="DZ8" s="105">
        <v>88.3</v>
      </c>
      <c r="EA8" s="105">
        <v>90.4</v>
      </c>
      <c r="EB8" s="105">
        <v>85.8</v>
      </c>
      <c r="EC8" s="105">
        <v>88.7</v>
      </c>
      <c r="ED8" s="105">
        <v>82.4</v>
      </c>
      <c r="EE8" s="105">
        <v>91.1</v>
      </c>
      <c r="EF8" s="105">
        <v>92</v>
      </c>
      <c r="EG8" s="105">
        <v>95.1</v>
      </c>
      <c r="EH8" s="105">
        <v>92.5</v>
      </c>
      <c r="EI8" s="105">
        <v>101.1</v>
      </c>
      <c r="EJ8" s="105">
        <v>98.9</v>
      </c>
      <c r="EK8" s="105">
        <v>98.8</v>
      </c>
      <c r="EL8" s="105">
        <v>103.8</v>
      </c>
      <c r="EM8" s="105">
        <v>99.9</v>
      </c>
      <c r="EN8" s="105">
        <v>103.8</v>
      </c>
      <c r="EO8" s="105">
        <v>103.6</v>
      </c>
      <c r="EP8" s="105">
        <v>101.2</v>
      </c>
      <c r="EQ8" s="105">
        <v>109</v>
      </c>
      <c r="ER8" s="105">
        <v>104.7</v>
      </c>
      <c r="ES8" s="105">
        <v>96.2</v>
      </c>
      <c r="ET8" s="105">
        <v>104.2</v>
      </c>
      <c r="EU8" s="105">
        <v>102.7</v>
      </c>
      <c r="EV8" s="105">
        <v>109.6</v>
      </c>
      <c r="EW8" s="105">
        <v>100.7</v>
      </c>
      <c r="EX8" s="105">
        <v>95.9</v>
      </c>
      <c r="EY8" s="105">
        <v>97.5</v>
      </c>
      <c r="EZ8" s="105">
        <v>85.6</v>
      </c>
      <c r="FA8" s="105">
        <v>87.8</v>
      </c>
      <c r="FB8" s="105">
        <v>88.9</v>
      </c>
      <c r="FC8" s="105">
        <v>59.7</v>
      </c>
      <c r="FD8" s="105">
        <v>63.5</v>
      </c>
      <c r="FE8" s="105">
        <v>65.400000000000006</v>
      </c>
      <c r="FF8" s="105">
        <v>62.3</v>
      </c>
      <c r="FG8" s="105">
        <v>69.3</v>
      </c>
      <c r="FH8" s="105">
        <v>65</v>
      </c>
      <c r="FI8" s="105">
        <v>64.599999999999994</v>
      </c>
      <c r="FJ8" s="105">
        <v>54.6</v>
      </c>
      <c r="FK8" s="105">
        <v>69.900000000000006</v>
      </c>
      <c r="FL8" s="105">
        <v>64.5</v>
      </c>
      <c r="FM8" s="105">
        <v>60.2</v>
      </c>
      <c r="FN8" s="105">
        <v>58.2</v>
      </c>
      <c r="FO8" s="105">
        <v>55.7</v>
      </c>
      <c r="FP8" s="150">
        <v>54.8</v>
      </c>
      <c r="FQ8" s="150">
        <v>64.5</v>
      </c>
      <c r="FR8" s="150">
        <v>59.9</v>
      </c>
      <c r="FS8" s="150">
        <v>60.8</v>
      </c>
      <c r="FT8" s="150">
        <v>66.099999999999994</v>
      </c>
      <c r="FU8" s="150">
        <v>66.8</v>
      </c>
      <c r="FV8" s="150">
        <v>62.8</v>
      </c>
      <c r="FW8" s="150">
        <v>59.5</v>
      </c>
      <c r="FX8" s="150">
        <v>63.3</v>
      </c>
      <c r="FY8" s="150">
        <v>64.900000000000006</v>
      </c>
      <c r="FZ8" s="150">
        <v>67.900000000000006</v>
      </c>
      <c r="GA8" s="150">
        <v>62.8</v>
      </c>
      <c r="GB8" s="150">
        <v>72.400000000000006</v>
      </c>
      <c r="GC8" s="150">
        <v>67.7</v>
      </c>
      <c r="GD8" s="150">
        <v>75.5</v>
      </c>
      <c r="GE8" s="150">
        <v>69.8</v>
      </c>
      <c r="GF8" s="150">
        <v>71.3</v>
      </c>
      <c r="GG8" s="150">
        <v>67.900000000000006</v>
      </c>
      <c r="GH8" s="150">
        <v>69.8</v>
      </c>
      <c r="GI8" s="150">
        <v>66.400000000000006</v>
      </c>
      <c r="GJ8" s="150">
        <v>75.599999999999994</v>
      </c>
      <c r="GK8" s="150">
        <v>76.2</v>
      </c>
      <c r="GL8" s="3">
        <v>77.2</v>
      </c>
      <c r="GM8" s="150">
        <v>72.7</v>
      </c>
    </row>
    <row r="9" spans="1:195"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</row>
    <row r="10" spans="1:195">
      <c r="C10">
        <v>2010</v>
      </c>
      <c r="D10" s="14">
        <v>2011</v>
      </c>
      <c r="E10">
        <v>2012</v>
      </c>
      <c r="F10" s="14">
        <v>2013</v>
      </c>
      <c r="G10">
        <v>2014</v>
      </c>
      <c r="H10" s="14">
        <v>2015</v>
      </c>
      <c r="I10">
        <v>2016</v>
      </c>
      <c r="J10" s="14">
        <v>2017</v>
      </c>
      <c r="K10" s="14">
        <v>2018</v>
      </c>
      <c r="L10" s="14">
        <v>2019</v>
      </c>
      <c r="M10" s="14">
        <v>2020</v>
      </c>
      <c r="N10" s="14">
        <v>2021</v>
      </c>
      <c r="O10" s="14">
        <v>2022</v>
      </c>
      <c r="P10" s="105">
        <v>2023</v>
      </c>
      <c r="Q10" s="105">
        <v>2024</v>
      </c>
      <c r="R10" s="105">
        <v>2025</v>
      </c>
    </row>
    <row r="11" spans="1:195">
      <c r="A11" s="22" t="s">
        <v>213</v>
      </c>
      <c r="B11" s="82" t="s">
        <v>374</v>
      </c>
      <c r="C11" s="13">
        <f>AVERAGE(D6:O6)</f>
        <v>43.716666666666669</v>
      </c>
      <c r="D11" s="13">
        <f>AVERAGE(P6:AA6)</f>
        <v>50.241666666666667</v>
      </c>
      <c r="E11" s="13">
        <f>AVERAGE(AB6:AM6)</f>
        <v>50.991666666666667</v>
      </c>
      <c r="F11" s="13">
        <f>AVERAGE(AN6:AY6)</f>
        <v>54.449999999999996</v>
      </c>
      <c r="G11" s="13">
        <f>AVERAGE(AZ6:BK6)</f>
        <v>60.458333333333336</v>
      </c>
      <c r="H11" s="13">
        <f>AVERAGE(BL6:BW6)</f>
        <v>66.158333333333331</v>
      </c>
      <c r="I11" s="13">
        <f>AVERAGE(BX6:CI6)</f>
        <v>69.88333333333334</v>
      </c>
      <c r="J11" s="13">
        <f>AVERAGE(CJ6:CU6)</f>
        <v>76.141666666666666</v>
      </c>
      <c r="K11" s="13">
        <f>AVERAGE(CV6:DG6)</f>
        <v>79.341666666666669</v>
      </c>
      <c r="L11" s="13">
        <f>AVERAGE(DH6:DS6)</f>
        <v>82.483333333333334</v>
      </c>
      <c r="M11" s="13">
        <f>AVERAGE(DT6:EE6)</f>
        <v>86.899999999999991</v>
      </c>
      <c r="N11" s="13">
        <f>AVERAGE(EF6:EQ6)</f>
        <v>99.783333333333346</v>
      </c>
      <c r="O11" s="13">
        <f>AVERAGE(ER6:FC6)</f>
        <v>95.924999999999997</v>
      </c>
      <c r="P11" s="13">
        <f>AVERAGE(FD6:FO6)</f>
        <v>76.000000000000014</v>
      </c>
      <c r="Q11" s="13">
        <f>AVERAGE(FP6:GA6)</f>
        <v>67.49166666666666</v>
      </c>
      <c r="R11" s="13">
        <f>AVERAGE(GB6:GM6)</f>
        <v>67.741666666666674</v>
      </c>
    </row>
    <row r="12" spans="1:195">
      <c r="A12" s="23" t="s">
        <v>43</v>
      </c>
      <c r="B12" s="83" t="s">
        <v>375</v>
      </c>
      <c r="C12" s="13">
        <f>AVERAGE(D7:O7)</f>
        <v>54.324999999999996</v>
      </c>
      <c r="D12" s="13">
        <f>AVERAGE(P7:AA7)</f>
        <v>66.566666666666663</v>
      </c>
      <c r="E12" s="13">
        <f>AVERAGE(AB7:AM7)</f>
        <v>67.975000000000009</v>
      </c>
      <c r="F12" s="13">
        <f>AVERAGE(AN7:AY7)</f>
        <v>70.625000000000014</v>
      </c>
      <c r="G12" s="13">
        <f>AVERAGE(AZ7:BK7)</f>
        <v>74.433333333333351</v>
      </c>
      <c r="H12" s="13">
        <f>AVERAGE(BL7:BW7)</f>
        <v>75.325000000000003</v>
      </c>
      <c r="I12" s="13">
        <f>AVERAGE(BX7:CI7)</f>
        <v>77.350000000000009</v>
      </c>
      <c r="J12" s="13">
        <f>AVERAGE(CJ7:CU7)</f>
        <v>79.791666666666657</v>
      </c>
      <c r="K12" s="13">
        <f t="shared" ref="K12:K13" si="0">AVERAGE(CV7:DG7)</f>
        <v>83.791666666666657</v>
      </c>
      <c r="L12" s="13">
        <f t="shared" ref="L12:L13" si="1">AVERAGE(DH7:DS7)</f>
        <v>91.825000000000003</v>
      </c>
      <c r="M12" s="13">
        <f t="shared" ref="M12:M13" si="2">AVERAGE(DT7:EE7)</f>
        <v>89.34999999999998</v>
      </c>
      <c r="N12" s="13">
        <f t="shared" ref="N12" si="3">AVERAGE(EF7:EQ7)</f>
        <v>99.75</v>
      </c>
      <c r="O12" s="13">
        <f>AVERAGE(ER7:FC7)</f>
        <v>99.591666666666654</v>
      </c>
      <c r="P12" s="13">
        <f t="shared" ref="P12:P13" si="4">AVERAGE(FD7:FO7)</f>
        <v>91.383333333333326</v>
      </c>
      <c r="Q12" s="13">
        <f>AVERAGE(FP7:GA7)</f>
        <v>87.34999999999998</v>
      </c>
      <c r="R12" s="13">
        <f>AVERAGE(GB7:GM7)</f>
        <v>90.666666666666671</v>
      </c>
    </row>
    <row r="13" spans="1:195">
      <c r="A13" s="43" t="s">
        <v>214</v>
      </c>
      <c r="B13" s="84" t="s">
        <v>376</v>
      </c>
      <c r="C13" s="13">
        <f>AVERAGE(D8:O8)</f>
        <v>81.375000000000014</v>
      </c>
      <c r="D13" s="13">
        <f>AVERAGE(P8:AA8)</f>
        <v>87.266666666666666</v>
      </c>
      <c r="E13" s="13">
        <f>AVERAGE(AB8:AM8)</f>
        <v>90.199999999999974</v>
      </c>
      <c r="F13" s="13">
        <f>AVERAGE(AN8:AY8)</f>
        <v>89.316666666666677</v>
      </c>
      <c r="G13" s="13">
        <f>AVERAGE(AZ8:BK8)</f>
        <v>91.033333333333346</v>
      </c>
      <c r="H13" s="13">
        <f>AVERAGE(BL8:BW8)</f>
        <v>90.408333333333317</v>
      </c>
      <c r="I13" s="13">
        <f>AVERAGE(BX8:CI8)</f>
        <v>93.933333333333337</v>
      </c>
      <c r="J13" s="13">
        <f>AVERAGE(CJ8:CU8)</f>
        <v>97.183333333333351</v>
      </c>
      <c r="K13" s="13">
        <f t="shared" si="0"/>
        <v>95.558333333333337</v>
      </c>
      <c r="L13" s="13">
        <f t="shared" si="1"/>
        <v>91.233333333333334</v>
      </c>
      <c r="M13" s="13">
        <f t="shared" si="2"/>
        <v>89.333333333333314</v>
      </c>
      <c r="N13" s="13">
        <f>AVERAGE(EF8:EQ8)</f>
        <v>99.97499999999998</v>
      </c>
      <c r="O13" s="13">
        <f>AVERAGE(ER8:FC8)</f>
        <v>94.458333333333329</v>
      </c>
      <c r="P13" s="13">
        <f t="shared" si="4"/>
        <v>62.76666666666668</v>
      </c>
      <c r="Q13" s="13">
        <f>AVERAGE(FP8:GA8)</f>
        <v>62.841666666666661</v>
      </c>
      <c r="R13" s="13">
        <f>AVERAGE(GB8:GM8)</f>
        <v>71.875000000000014</v>
      </c>
    </row>
  </sheetData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2:Q39"/>
  <sheetViews>
    <sheetView topLeftCell="A17" zoomScale="110" zoomScaleNormal="110" workbookViewId="0">
      <selection activeCell="E17" sqref="E17"/>
    </sheetView>
  </sheetViews>
  <sheetFormatPr defaultColWidth="8.85546875" defaultRowHeight="15"/>
  <cols>
    <col min="1" max="1" width="18.42578125" customWidth="1"/>
    <col min="2" max="2" width="22.42578125" customWidth="1"/>
    <col min="3" max="3" width="14" customWidth="1"/>
    <col min="4" max="4" width="12.140625" bestFit="1" customWidth="1"/>
    <col min="5" max="5" width="12.140625" customWidth="1"/>
  </cols>
  <sheetData>
    <row r="2" spans="1:17">
      <c r="A2" s="17"/>
    </row>
    <row r="3" spans="1:17" ht="18.75">
      <c r="A3" s="119" t="s">
        <v>418</v>
      </c>
      <c r="B3" s="120"/>
      <c r="C3" s="120"/>
      <c r="D3" s="120"/>
      <c r="E3" s="120"/>
      <c r="F3" s="120"/>
      <c r="G3" s="120"/>
      <c r="H3" s="120"/>
      <c r="I3" s="120"/>
      <c r="J3" s="120"/>
    </row>
    <row r="5" spans="1:17">
      <c r="A5" s="120"/>
      <c r="B5" s="120"/>
      <c r="C5" s="121">
        <v>2013</v>
      </c>
      <c r="D5" s="121">
        <v>2014</v>
      </c>
      <c r="E5" s="121">
        <v>2015</v>
      </c>
      <c r="F5" s="121">
        <v>2016</v>
      </c>
      <c r="G5" s="121">
        <v>2017</v>
      </c>
      <c r="H5" s="121">
        <v>2018</v>
      </c>
      <c r="I5" s="121">
        <v>2019</v>
      </c>
      <c r="J5" s="121">
        <v>2020</v>
      </c>
      <c r="K5" s="129">
        <v>2021</v>
      </c>
      <c r="L5" s="129">
        <v>2022</v>
      </c>
      <c r="M5" s="121">
        <v>2023</v>
      </c>
      <c r="N5" s="121">
        <v>2024</v>
      </c>
    </row>
    <row r="6" spans="1:17" s="1" customFormat="1" ht="45">
      <c r="A6" s="197" t="s">
        <v>419</v>
      </c>
      <c r="B6" s="122" t="s">
        <v>420</v>
      </c>
      <c r="C6" s="123">
        <v>44686</v>
      </c>
      <c r="D6" s="123">
        <v>46980</v>
      </c>
      <c r="E6" s="123">
        <v>50632</v>
      </c>
      <c r="F6" s="123">
        <v>58441</v>
      </c>
      <c r="G6" s="123">
        <v>62271</v>
      </c>
      <c r="H6" s="123">
        <v>68999</v>
      </c>
      <c r="I6" s="123">
        <v>73818</v>
      </c>
      <c r="J6" s="123">
        <v>71447</v>
      </c>
      <c r="K6" s="130">
        <v>75780</v>
      </c>
      <c r="L6" s="96">
        <v>73936</v>
      </c>
      <c r="M6" s="96">
        <v>72956</v>
      </c>
      <c r="N6" s="96">
        <v>69919</v>
      </c>
    </row>
    <row r="7" spans="1:17" s="1" customFormat="1">
      <c r="A7" s="197"/>
      <c r="B7" s="122" t="s">
        <v>421</v>
      </c>
      <c r="C7" s="123">
        <v>226300</v>
      </c>
      <c r="D7" s="123">
        <v>223310</v>
      </c>
      <c r="E7" s="123">
        <v>204724</v>
      </c>
      <c r="F7" s="123">
        <v>220822</v>
      </c>
      <c r="G7" s="123">
        <v>248355</v>
      </c>
      <c r="H7" s="123">
        <v>250671</v>
      </c>
      <c r="I7" s="123">
        <v>208046</v>
      </c>
      <c r="J7" s="123">
        <v>183334</v>
      </c>
      <c r="K7" s="96">
        <v>184532</v>
      </c>
      <c r="L7" s="96">
        <v>196451</v>
      </c>
      <c r="M7" s="96">
        <v>192616</v>
      </c>
      <c r="N7" s="96">
        <v>170912</v>
      </c>
    </row>
    <row r="8" spans="1:17" ht="45">
      <c r="A8" s="197" t="s">
        <v>422</v>
      </c>
      <c r="B8" s="122" t="s">
        <v>420</v>
      </c>
      <c r="C8" s="123">
        <v>13362</v>
      </c>
      <c r="D8" s="123">
        <v>13210</v>
      </c>
      <c r="E8" s="123">
        <v>14524</v>
      </c>
      <c r="F8" s="123">
        <v>20659</v>
      </c>
      <c r="G8" s="123">
        <v>22606</v>
      </c>
      <c r="H8" s="123">
        <v>26203</v>
      </c>
      <c r="I8" s="123">
        <v>27103</v>
      </c>
      <c r="J8" s="123">
        <v>29425</v>
      </c>
      <c r="K8" s="130">
        <v>30002</v>
      </c>
      <c r="L8" s="96">
        <v>29208</v>
      </c>
      <c r="M8" s="96">
        <v>33003</v>
      </c>
      <c r="N8" s="96">
        <v>25520</v>
      </c>
    </row>
    <row r="9" spans="1:17">
      <c r="A9" s="197"/>
      <c r="B9" s="122" t="s">
        <v>421</v>
      </c>
      <c r="C9" s="123">
        <v>157600</v>
      </c>
      <c r="D9" s="123">
        <v>146739</v>
      </c>
      <c r="E9" s="123">
        <v>125302</v>
      </c>
      <c r="F9" s="123">
        <v>143812</v>
      </c>
      <c r="G9" s="123">
        <v>154617</v>
      </c>
      <c r="H9" s="123">
        <v>147123</v>
      </c>
      <c r="I9" s="123">
        <v>94849</v>
      </c>
      <c r="J9" s="123">
        <v>76828</v>
      </c>
      <c r="K9" s="96">
        <v>89214</v>
      </c>
      <c r="L9" s="96">
        <v>104353</v>
      </c>
      <c r="M9" s="96">
        <v>78709</v>
      </c>
      <c r="N9" s="96">
        <v>68915</v>
      </c>
    </row>
    <row r="11" spans="1:17" ht="144" customHeight="1">
      <c r="A11" s="198" t="s">
        <v>423</v>
      </c>
      <c r="B11" s="198"/>
      <c r="C11" s="198"/>
      <c r="D11" s="198"/>
      <c r="E11" s="198"/>
      <c r="F11" s="198"/>
      <c r="G11" s="198"/>
      <c r="H11" s="198"/>
      <c r="I11" s="198"/>
      <c r="J11" s="198"/>
    </row>
    <row r="13" spans="1:17" ht="7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N13" s="1" t="s">
        <v>426</v>
      </c>
      <c r="O13" s="1" t="s">
        <v>427</v>
      </c>
      <c r="P13" s="1"/>
      <c r="Q13" s="1" t="s">
        <v>428</v>
      </c>
    </row>
    <row r="14" spans="1:17">
      <c r="A14" s="120" t="s">
        <v>424</v>
      </c>
      <c r="B14" s="120" t="s">
        <v>425</v>
      </c>
      <c r="C14" s="120"/>
      <c r="D14" s="120"/>
      <c r="E14" s="120"/>
      <c r="F14" s="120"/>
      <c r="G14" s="120"/>
      <c r="H14" s="120"/>
      <c r="I14" s="120"/>
      <c r="J14" s="120"/>
      <c r="M14">
        <v>2016</v>
      </c>
      <c r="N14" s="13">
        <f>Q14-O14</f>
        <v>123153</v>
      </c>
      <c r="O14" s="123">
        <v>20659</v>
      </c>
      <c r="Q14" s="123">
        <v>143812</v>
      </c>
    </row>
    <row r="15" spans="1:17">
      <c r="M15">
        <v>2017</v>
      </c>
      <c r="N15" s="13">
        <f>Q15-O15</f>
        <v>132011</v>
      </c>
      <c r="O15" s="123">
        <v>22606</v>
      </c>
      <c r="Q15" s="123">
        <v>154617</v>
      </c>
    </row>
    <row r="16" spans="1:17">
      <c r="M16">
        <v>2018</v>
      </c>
      <c r="N16" s="13">
        <f>Q16-O16</f>
        <v>120920</v>
      </c>
      <c r="O16" s="123">
        <v>26203</v>
      </c>
      <c r="Q16" s="123">
        <v>147123</v>
      </c>
    </row>
    <row r="17" spans="1:17">
      <c r="M17">
        <v>2019</v>
      </c>
      <c r="N17" s="13">
        <f>Q17-O17</f>
        <v>67746</v>
      </c>
      <c r="O17" s="123">
        <v>27103</v>
      </c>
      <c r="Q17" s="123">
        <v>94849</v>
      </c>
    </row>
    <row r="18" spans="1:17">
      <c r="M18">
        <v>2020</v>
      </c>
      <c r="N18" s="13">
        <f>Q18-O18</f>
        <v>47403</v>
      </c>
      <c r="O18" s="123">
        <v>29425</v>
      </c>
      <c r="Q18" s="123">
        <v>76828</v>
      </c>
    </row>
    <row r="19" spans="1:17">
      <c r="M19">
        <v>2021</v>
      </c>
      <c r="N19" s="13">
        <f t="shared" ref="N19" si="0">Q19-O19</f>
        <v>59212</v>
      </c>
      <c r="O19" s="109">
        <v>30002</v>
      </c>
      <c r="Q19" s="96">
        <v>89214</v>
      </c>
    </row>
    <row r="20" spans="1:17">
      <c r="M20">
        <v>2022</v>
      </c>
      <c r="N20" s="13">
        <f>Q20-O20</f>
        <v>75145</v>
      </c>
      <c r="O20" s="123">
        <v>29208</v>
      </c>
      <c r="Q20" s="123">
        <v>104353</v>
      </c>
    </row>
    <row r="21" spans="1:17">
      <c r="M21">
        <v>2023</v>
      </c>
      <c r="N21" s="13">
        <f>Q21-O21</f>
        <v>45706</v>
      </c>
      <c r="O21" s="123">
        <v>33003</v>
      </c>
      <c r="Q21" s="123">
        <v>78709</v>
      </c>
    </row>
    <row r="22" spans="1:17">
      <c r="M22">
        <v>2024</v>
      </c>
      <c r="N22" s="13">
        <f>Q22-O22</f>
        <v>43395</v>
      </c>
      <c r="O22" s="123">
        <v>25520</v>
      </c>
      <c r="Q22" s="123">
        <v>68915</v>
      </c>
    </row>
    <row r="31" spans="1:17">
      <c r="A31" s="17"/>
    </row>
    <row r="36" spans="4:6" s="1" customFormat="1">
      <c r="F36" s="15"/>
    </row>
    <row r="37" spans="4:6" s="1" customFormat="1">
      <c r="F37" s="15"/>
    </row>
    <row r="38" spans="4:6">
      <c r="D38" s="14"/>
      <c r="E38" s="14"/>
      <c r="F38" s="16"/>
    </row>
    <row r="39" spans="4:6">
      <c r="D39" s="14"/>
      <c r="E39" s="14"/>
      <c r="F39" s="16"/>
    </row>
  </sheetData>
  <mergeCells count="3">
    <mergeCell ref="A6:A7"/>
    <mergeCell ref="A8:A9"/>
    <mergeCell ref="A11:J11"/>
  </mergeCells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2:AA38"/>
  <sheetViews>
    <sheetView tabSelected="1" zoomScale="90" zoomScaleNormal="90" zoomScalePageLayoutView="90" workbookViewId="0">
      <selection activeCell="AE23" sqref="AE23"/>
    </sheetView>
  </sheetViews>
  <sheetFormatPr defaultColWidth="8.85546875" defaultRowHeight="15"/>
  <cols>
    <col min="3" max="3" width="15" hidden="1" customWidth="1"/>
    <col min="4" max="4" width="12.7109375" hidden="1" customWidth="1"/>
    <col min="5" max="5" width="14.140625" hidden="1" customWidth="1"/>
    <col min="6" max="6" width="15.85546875" hidden="1" customWidth="1"/>
    <col min="9" max="9" width="18.42578125" customWidth="1"/>
  </cols>
  <sheetData>
    <row r="2" spans="1:27" ht="15.75">
      <c r="A2" s="44" t="s">
        <v>286</v>
      </c>
      <c r="B2" s="44"/>
      <c r="C2" s="44"/>
      <c r="D2" s="44"/>
      <c r="E2" s="44"/>
      <c r="F2" s="44"/>
      <c r="G2" s="44"/>
      <c r="H2" s="44"/>
      <c r="I2" s="44"/>
      <c r="J2" s="44"/>
      <c r="AA2" s="134" t="s">
        <v>440</v>
      </c>
    </row>
    <row r="3" spans="1:27" ht="15.75">
      <c r="A3" s="44" t="s">
        <v>268</v>
      </c>
      <c r="B3" s="44">
        <v>2024</v>
      </c>
      <c r="C3" s="44"/>
      <c r="D3" s="44"/>
      <c r="E3" s="44"/>
      <c r="F3" s="44"/>
      <c r="G3" s="44"/>
      <c r="H3" s="44"/>
      <c r="I3" s="44"/>
      <c r="J3" s="44"/>
      <c r="AA3" s="134" t="s">
        <v>441</v>
      </c>
    </row>
    <row r="4" spans="1:27">
      <c r="K4" t="s">
        <v>16</v>
      </c>
      <c r="AA4" s="134" t="s">
        <v>442</v>
      </c>
    </row>
    <row r="5" spans="1:27">
      <c r="A5" s="3"/>
      <c r="B5" s="3" t="s">
        <v>42</v>
      </c>
      <c r="C5" t="s">
        <v>14</v>
      </c>
      <c r="D5" t="s">
        <v>6</v>
      </c>
      <c r="E5" t="s">
        <v>18</v>
      </c>
      <c r="F5" t="s">
        <v>7</v>
      </c>
      <c r="K5" s="5" t="s">
        <v>399</v>
      </c>
      <c r="AA5" s="134" t="s">
        <v>7</v>
      </c>
    </row>
    <row r="6" spans="1:27">
      <c r="A6" s="3"/>
      <c r="B6" s="3" t="s">
        <v>71</v>
      </c>
      <c r="C6" t="s">
        <v>59</v>
      </c>
      <c r="D6" t="s">
        <v>60</v>
      </c>
      <c r="E6" t="s">
        <v>61</v>
      </c>
      <c r="F6" t="s">
        <v>62</v>
      </c>
      <c r="K6" t="s">
        <v>215</v>
      </c>
    </row>
    <row r="7" spans="1:27">
      <c r="A7" s="3">
        <v>2005</v>
      </c>
      <c r="B7" s="19">
        <f t="shared" ref="B7:B17" si="0">SUM(C7:F7)</f>
        <v>177.06</v>
      </c>
      <c r="C7" s="13">
        <v>50.216999999999999</v>
      </c>
      <c r="D7" s="13">
        <v>85.453999999999994</v>
      </c>
      <c r="E7" s="13">
        <v>17.986999999999998</v>
      </c>
      <c r="F7" s="13">
        <v>23.402000000000001</v>
      </c>
      <c r="H7" s="13"/>
    </row>
    <row r="8" spans="1:27">
      <c r="A8" s="3">
        <v>2006</v>
      </c>
      <c r="B8" s="19">
        <f t="shared" si="0"/>
        <v>240.387</v>
      </c>
      <c r="C8" s="13">
        <v>54.994999999999997</v>
      </c>
      <c r="D8" s="13">
        <v>99.679000000000002</v>
      </c>
      <c r="E8" s="13">
        <v>35.161000000000001</v>
      </c>
      <c r="F8" s="13">
        <v>50.552</v>
      </c>
      <c r="H8" s="13"/>
    </row>
    <row r="9" spans="1:27">
      <c r="A9" s="3">
        <v>2007</v>
      </c>
      <c r="B9" s="19">
        <f t="shared" si="0"/>
        <v>227.464</v>
      </c>
      <c r="C9" s="13">
        <v>69.212999999999994</v>
      </c>
      <c r="D9" s="13">
        <v>106.179</v>
      </c>
      <c r="E9" s="13">
        <v>15.925000000000001</v>
      </c>
      <c r="F9" s="13">
        <v>36.146999999999998</v>
      </c>
      <c r="H9" s="13"/>
    </row>
    <row r="10" spans="1:27">
      <c r="A10" s="3">
        <v>2008</v>
      </c>
      <c r="B10" s="19">
        <f t="shared" si="0"/>
        <v>166.78800000000001</v>
      </c>
      <c r="C10" s="13">
        <v>70.858999999999995</v>
      </c>
      <c r="D10" s="13">
        <v>66.683999999999997</v>
      </c>
      <c r="E10" s="13">
        <v>11.56</v>
      </c>
      <c r="F10" s="13">
        <v>17.684999999999999</v>
      </c>
      <c r="H10" s="13"/>
    </row>
    <row r="11" spans="1:27">
      <c r="A11" s="3">
        <v>2009</v>
      </c>
      <c r="B11" s="19">
        <f t="shared" si="0"/>
        <v>63.477000000000004</v>
      </c>
      <c r="C11" s="13">
        <v>21.221</v>
      </c>
      <c r="D11" s="13">
        <v>32.941000000000003</v>
      </c>
      <c r="E11" s="13">
        <v>2.0070000000000001</v>
      </c>
      <c r="F11" s="13">
        <v>7.3079999999999998</v>
      </c>
      <c r="H11" s="13"/>
    </row>
    <row r="12" spans="1:27">
      <c r="A12" s="3">
        <v>2010</v>
      </c>
      <c r="B12" s="19">
        <f t="shared" si="0"/>
        <v>116.43799999999999</v>
      </c>
      <c r="C12" s="13">
        <v>42.162999999999997</v>
      </c>
      <c r="D12" s="13">
        <v>58.082999999999998</v>
      </c>
      <c r="E12" s="13">
        <v>5.2560000000000002</v>
      </c>
      <c r="F12" s="13">
        <v>10.936</v>
      </c>
      <c r="H12" s="13"/>
    </row>
    <row r="13" spans="1:27">
      <c r="A13" s="3">
        <v>2011</v>
      </c>
      <c r="B13" s="19">
        <f t="shared" si="0"/>
        <v>235.03200000000004</v>
      </c>
      <c r="C13" s="13">
        <v>121.22</v>
      </c>
      <c r="D13" s="13">
        <v>76.753</v>
      </c>
      <c r="E13" s="13">
        <v>14.794</v>
      </c>
      <c r="F13" s="13">
        <v>22.265000000000001</v>
      </c>
      <c r="H13" s="13"/>
    </row>
    <row r="14" spans="1:27">
      <c r="A14" s="3">
        <v>2012</v>
      </c>
      <c r="B14" s="19">
        <f t="shared" si="0"/>
        <v>218.44900000000001</v>
      </c>
      <c r="C14" s="13">
        <v>102.251</v>
      </c>
      <c r="D14" s="13">
        <v>89.555999999999997</v>
      </c>
      <c r="E14" s="13">
        <v>6.2549999999999999</v>
      </c>
      <c r="F14" s="13">
        <v>20.387</v>
      </c>
      <c r="H14" s="13"/>
    </row>
    <row r="15" spans="1:27">
      <c r="A15" s="3">
        <v>2013</v>
      </c>
      <c r="B15" s="19">
        <f t="shared" si="0"/>
        <v>222.11999999999998</v>
      </c>
      <c r="C15" s="13">
        <v>95.775999999999996</v>
      </c>
      <c r="D15" s="13">
        <v>81.856999999999999</v>
      </c>
      <c r="E15" s="13">
        <v>27.808</v>
      </c>
      <c r="F15" s="13">
        <v>16.678999999999998</v>
      </c>
      <c r="H15" s="13"/>
    </row>
    <row r="16" spans="1:27">
      <c r="A16" s="3">
        <v>2014</v>
      </c>
      <c r="B16" s="19">
        <f t="shared" si="0"/>
        <v>297.09800000000001</v>
      </c>
      <c r="C16" s="13">
        <v>131.702</v>
      </c>
      <c r="D16" s="13">
        <v>133.69</v>
      </c>
      <c r="E16" s="13">
        <v>11.837999999999999</v>
      </c>
      <c r="F16" s="13">
        <v>19.867999999999999</v>
      </c>
      <c r="H16" s="13"/>
    </row>
    <row r="17" spans="1:8">
      <c r="A17" s="3">
        <v>2015</v>
      </c>
      <c r="B17" s="19">
        <f t="shared" si="0"/>
        <v>322</v>
      </c>
      <c r="C17" s="13">
        <v>123</v>
      </c>
      <c r="D17" s="13">
        <v>169</v>
      </c>
      <c r="E17" s="13">
        <v>13</v>
      </c>
      <c r="F17">
        <v>17</v>
      </c>
      <c r="H17" s="13"/>
    </row>
    <row r="18" spans="1:8">
      <c r="A18" s="3">
        <v>2016</v>
      </c>
      <c r="B18" s="19">
        <v>364</v>
      </c>
      <c r="C18" s="13">
        <v>124</v>
      </c>
      <c r="D18" s="13">
        <v>208</v>
      </c>
      <c r="E18" s="13">
        <v>6</v>
      </c>
      <c r="F18" s="12">
        <v>25</v>
      </c>
    </row>
    <row r="19" spans="1:8">
      <c r="A19" s="3">
        <v>2017</v>
      </c>
      <c r="B19" s="3">
        <v>367</v>
      </c>
    </row>
    <row r="20" spans="1:8">
      <c r="A20" s="3">
        <v>2018</v>
      </c>
      <c r="B20" s="3">
        <v>424</v>
      </c>
    </row>
    <row r="21" spans="1:8">
      <c r="A21" s="3">
        <v>2019</v>
      </c>
      <c r="B21" s="19">
        <v>475</v>
      </c>
    </row>
    <row r="22" spans="1:8">
      <c r="A22" s="3">
        <v>2020</v>
      </c>
      <c r="B22" s="19">
        <v>358</v>
      </c>
    </row>
    <row r="23" spans="1:8">
      <c r="A23" s="3">
        <v>2021</v>
      </c>
      <c r="B23" s="19">
        <v>424</v>
      </c>
    </row>
    <row r="24" spans="1:8">
      <c r="A24" s="3">
        <v>2022</v>
      </c>
      <c r="B24" s="19">
        <v>390</v>
      </c>
      <c r="C24" s="13"/>
      <c r="D24" s="13"/>
      <c r="E24" s="13"/>
      <c r="F24" s="13"/>
      <c r="G24" s="13"/>
    </row>
    <row r="25" spans="1:8">
      <c r="A25" s="3">
        <v>2023</v>
      </c>
      <c r="B25" s="19">
        <v>398</v>
      </c>
      <c r="C25" s="13"/>
      <c r="D25" s="13"/>
      <c r="E25" s="13"/>
      <c r="F25" s="13"/>
      <c r="G25" s="13"/>
    </row>
    <row r="26" spans="1:8">
      <c r="A26" s="3">
        <v>2024</v>
      </c>
      <c r="B26" s="3">
        <v>353</v>
      </c>
      <c r="C26" s="13"/>
      <c r="D26" s="13"/>
      <c r="E26" s="13"/>
      <c r="F26" s="13"/>
      <c r="G26" s="13"/>
    </row>
    <row r="27" spans="1:8">
      <c r="B27" s="13">
        <f>SUM(B17:B26)</f>
        <v>3875</v>
      </c>
      <c r="C27" s="13"/>
      <c r="D27" s="13"/>
      <c r="E27" s="13"/>
      <c r="F27" s="13"/>
      <c r="G27" s="13"/>
    </row>
    <row r="28" spans="1:8">
      <c r="C28" s="13"/>
      <c r="D28" s="13"/>
      <c r="E28" s="13"/>
      <c r="F28" s="13"/>
      <c r="G28" s="13"/>
    </row>
    <row r="29" spans="1:8">
      <c r="A29" s="13">
        <f>B17+B18+B19+B20+B21+B22+B23+B24+B25+B26</f>
        <v>3875</v>
      </c>
      <c r="C29" s="13"/>
      <c r="D29" s="13"/>
      <c r="E29" s="13"/>
      <c r="F29" s="13"/>
      <c r="G29" s="13"/>
    </row>
    <row r="30" spans="1:8">
      <c r="C30" s="13"/>
      <c r="D30" s="13"/>
      <c r="E30" s="13"/>
      <c r="F30" s="13"/>
      <c r="G30" s="13"/>
    </row>
    <row r="31" spans="1:8">
      <c r="B31" s="171">
        <v>3.875</v>
      </c>
      <c r="C31" s="13"/>
      <c r="D31" s="13"/>
      <c r="E31" s="13"/>
      <c r="F31" s="13"/>
      <c r="G31" s="13"/>
    </row>
    <row r="32" spans="1:8">
      <c r="C32" s="13"/>
      <c r="D32" s="13"/>
      <c r="E32" s="13"/>
      <c r="F32" s="13"/>
      <c r="G32" s="13"/>
    </row>
    <row r="33" spans="3:9">
      <c r="C33" s="13"/>
      <c r="D33" s="13"/>
      <c r="E33" s="13"/>
      <c r="F33" s="13"/>
      <c r="G33" s="13"/>
    </row>
    <row r="34" spans="3:9">
      <c r="C34" s="13"/>
      <c r="D34" s="13"/>
      <c r="E34" s="13"/>
      <c r="G34" s="13"/>
    </row>
    <row r="38" spans="3:9">
      <c r="I38" s="96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cdeda0-e133-4c1d-8f02-0d878c8a9772" xsi:nil="true"/>
    <lcf76f155ced4ddcb4097134ff3c332f xmlns="7f6870b3-5c9d-4f43-b96f-7ff6b6bfd8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41F391E5B90B489BD5E86BA5A45FE9" ma:contentTypeVersion="18" ma:contentTypeDescription="Loo uus dokument" ma:contentTypeScope="" ma:versionID="42d53373c7a5c9fea85ac77b10a5e725">
  <xsd:schema xmlns:xsd="http://www.w3.org/2001/XMLSchema" xmlns:xs="http://www.w3.org/2001/XMLSchema" xmlns:p="http://schemas.microsoft.com/office/2006/metadata/properties" xmlns:ns2="7f6870b3-5c9d-4f43-b96f-7ff6b6bfd84e" xmlns:ns3="dfcdeda0-e133-4c1d-8f02-0d878c8a9772" targetNamespace="http://schemas.microsoft.com/office/2006/metadata/properties" ma:root="true" ma:fieldsID="6c6fa2dc6b7ff8753ba89a7697c8c6ac" ns2:_="" ns3:_="">
    <xsd:import namespace="7f6870b3-5c9d-4f43-b96f-7ff6b6bfd84e"/>
    <xsd:import namespace="dfcdeda0-e133-4c1d-8f02-0d878c8a97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70b3-5c9d-4f43-b96f-7ff6b6bfd8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cadc1b16-a16a-46de-9088-c73212389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deda0-e133-4c1d-8f02-0d878c8a9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b175f5b-7110-4f63-9b5e-8efc0a19cd89}" ma:internalName="TaxCatchAll" ma:showField="CatchAllData" ma:web="dfcdeda0-e133-4c1d-8f02-0d878c8a97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96812A-A98A-47CC-A7E0-0030B1F24B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F26A32-E34A-4E12-AAFB-9F38BE3F1106}">
  <ds:schemaRefs>
    <ds:schemaRef ds:uri="http://purl.org/dc/terms/"/>
    <ds:schemaRef ds:uri="7f6870b3-5c9d-4f43-b96f-7ff6b6bfd84e"/>
    <ds:schemaRef ds:uri="http://www.w3.org/XML/1998/namespace"/>
    <ds:schemaRef ds:uri="dfcdeda0-e133-4c1d-8f02-0d878c8a9772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B6E588-D183-43A2-87CC-A0E31E20A5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6870b3-5c9d-4f43-b96f-7ff6b6bfd84e"/>
    <ds:schemaRef ds:uri="dfcdeda0-e133-4c1d-8f02-0d878c8a9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20</vt:i4>
      </vt:variant>
    </vt:vector>
  </HeadingPairs>
  <TitlesOfParts>
    <vt:vector size="20" baseType="lpstr">
      <vt:lpstr>Sheet2</vt:lpstr>
      <vt:lpstr>Sheet1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LiisiL</dc:creator>
  <cp:lastModifiedBy>Anna Maria Kalvi</cp:lastModifiedBy>
  <cp:lastPrinted>2018-01-22T08:01:59Z</cp:lastPrinted>
  <dcterms:created xsi:type="dcterms:W3CDTF">2016-07-19T12:45:53Z</dcterms:created>
  <dcterms:modified xsi:type="dcterms:W3CDTF">2026-10-13T07:01:25Z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0x010100EA41F391E5B90B489BD5E86BA5A45FE9</vt:lpwstr>
  </property>
  <property fmtid="{D5CDD505-2E9C-101B-9397-08002B2CF9AE}" pid="3" name="MediaServiceImageTags">
    <vt:lpwstr/>
  </property>
</Properties>
</file>